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учебные планы\учебный план 2024-2025\"/>
    </mc:Choice>
  </mc:AlternateContent>
  <bookViews>
    <workbookView xWindow="0" yWindow="0" windowWidth="20400" windowHeight="11190" activeTab="6"/>
  </bookViews>
  <sheets>
    <sheet name="худож. направленности" sheetId="1" r:id="rId1"/>
    <sheet name="декор.-прикл." sheetId="2" r:id="rId2"/>
    <sheet name="соц-педагогич" sheetId="3" r:id="rId3"/>
    <sheet name="естествен." sheetId="4" r:id="rId4"/>
    <sheet name="физкульт" sheetId="5" r:id="rId5"/>
    <sheet name="технич." sheetId="6" r:id="rId6"/>
    <sheet name="итого" sheetId="7" r:id="rId7"/>
  </sheets>
  <definedNames>
    <definedName name="_xlnm._FilterDatabase" localSheetId="1" hidden="1">'декор.-прикл.'!$B$4:$AC$33</definedName>
    <definedName name="_xlnm._FilterDatabase" localSheetId="3" hidden="1">естествен.!$B$5:$AC$10</definedName>
    <definedName name="_xlnm._FilterDatabase" localSheetId="2" hidden="1">'соц-педагогич'!$B$4:$AB$49</definedName>
    <definedName name="_xlnm._FilterDatabase" localSheetId="5" hidden="1">технич.!$B$4:$AB$34</definedName>
    <definedName name="_xlnm._FilterDatabase" localSheetId="4" hidden="1">физкульт!$B$4:$AA$9</definedName>
    <definedName name="_xlnm._FilterDatabase" localSheetId="0" hidden="1">'худож. направленности'!$B$14:$AI$31</definedName>
  </definedNames>
  <calcPr calcId="152511"/>
</workbook>
</file>

<file path=xl/calcChain.xml><?xml version="1.0" encoding="utf-8"?>
<calcChain xmlns="http://schemas.openxmlformats.org/spreadsheetml/2006/main">
  <c r="P32" i="5" l="1"/>
  <c r="I32" i="5"/>
  <c r="J32" i="5"/>
  <c r="K32" i="5"/>
  <c r="L32" i="5"/>
  <c r="M32" i="5"/>
  <c r="N32" i="5"/>
  <c r="O32" i="5"/>
  <c r="H32" i="5"/>
  <c r="I31" i="5"/>
  <c r="J31" i="5"/>
  <c r="K31" i="5"/>
  <c r="L31" i="5"/>
  <c r="M31" i="5"/>
  <c r="N31" i="5"/>
  <c r="O31" i="5"/>
  <c r="H31" i="5"/>
  <c r="AB42" i="4"/>
  <c r="R42" i="4"/>
  <c r="S78" i="1"/>
  <c r="AF78" i="1"/>
  <c r="I49" i="3"/>
  <c r="J49" i="3"/>
  <c r="K49" i="3"/>
  <c r="L49" i="3"/>
  <c r="M49" i="3"/>
  <c r="N49" i="3"/>
  <c r="O49" i="3"/>
  <c r="H49" i="3"/>
  <c r="I48" i="3"/>
  <c r="J48" i="3"/>
  <c r="K48" i="3"/>
  <c r="L48" i="3"/>
  <c r="M48" i="3"/>
  <c r="N48" i="3"/>
  <c r="O48" i="3"/>
  <c r="H48" i="3"/>
  <c r="I78" i="1"/>
  <c r="J78" i="1"/>
  <c r="K78" i="1"/>
  <c r="L78" i="1"/>
  <c r="M78" i="1"/>
  <c r="N78" i="1"/>
  <c r="O78" i="1"/>
  <c r="P78" i="1"/>
  <c r="Q78" i="1"/>
  <c r="R78" i="1"/>
  <c r="H78" i="1"/>
  <c r="I77" i="1"/>
  <c r="J77" i="1"/>
  <c r="K77" i="1"/>
  <c r="M77" i="1"/>
  <c r="N77" i="1"/>
  <c r="O77" i="1"/>
  <c r="P77" i="1"/>
  <c r="Q77" i="1"/>
  <c r="R77" i="1"/>
  <c r="H77" i="1"/>
  <c r="I42" i="4"/>
  <c r="J42" i="4"/>
  <c r="K42" i="4"/>
  <c r="L42" i="4"/>
  <c r="M42" i="4"/>
  <c r="N42" i="4"/>
  <c r="O42" i="4"/>
  <c r="P42" i="4"/>
  <c r="Q42" i="4"/>
  <c r="H42" i="4"/>
  <c r="I41" i="4"/>
  <c r="J41" i="4"/>
  <c r="K41" i="4"/>
  <c r="L41" i="4"/>
  <c r="M41" i="4"/>
  <c r="N41" i="4"/>
  <c r="O41" i="4"/>
  <c r="P41" i="4"/>
  <c r="Q41" i="4"/>
  <c r="H41" i="4"/>
  <c r="J11" i="7" l="1"/>
  <c r="X33" i="6"/>
  <c r="Z32" i="2"/>
  <c r="H33" i="6"/>
  <c r="H32" i="2"/>
  <c r="Z15" i="6" l="1"/>
  <c r="X14" i="6"/>
  <c r="Y14" i="6" s="1"/>
  <c r="I34" i="6" l="1"/>
  <c r="J34" i="6"/>
  <c r="K34" i="6"/>
  <c r="L34" i="6"/>
  <c r="M34" i="6"/>
  <c r="N34" i="6"/>
  <c r="O34" i="6"/>
  <c r="H34" i="6"/>
  <c r="I33" i="6"/>
  <c r="J33" i="6"/>
  <c r="K33" i="6"/>
  <c r="L33" i="6"/>
  <c r="M33" i="6"/>
  <c r="N33" i="6"/>
  <c r="O33" i="6"/>
  <c r="Z23" i="6" l="1"/>
  <c r="X22" i="6"/>
  <c r="Y22" i="6" s="1"/>
  <c r="AB40" i="4" l="1"/>
  <c r="Z39" i="4"/>
  <c r="AA39" i="4" s="1"/>
  <c r="B7" i="7" l="1"/>
  <c r="H7" i="1"/>
  <c r="AI78" i="1"/>
  <c r="I33" i="2"/>
  <c r="J33" i="2"/>
  <c r="K33" i="2"/>
  <c r="L33" i="2"/>
  <c r="M33" i="2"/>
  <c r="N33" i="2"/>
  <c r="O33" i="2"/>
  <c r="P33" i="2"/>
  <c r="Q33" i="2"/>
  <c r="H33" i="2"/>
  <c r="I32" i="2"/>
  <c r="J32" i="2"/>
  <c r="K32" i="2"/>
  <c r="L32" i="2"/>
  <c r="M32" i="2"/>
  <c r="N32" i="2"/>
  <c r="O32" i="2"/>
  <c r="P32" i="2"/>
  <c r="Q32" i="2"/>
  <c r="AF65" i="1" l="1"/>
  <c r="AD64" i="1"/>
  <c r="AE64" i="1" s="1"/>
  <c r="AF25" i="1" l="1"/>
  <c r="AC26" i="2" l="1"/>
  <c r="AE50" i="1" l="1"/>
  <c r="AF51" i="1"/>
  <c r="AB38" i="4" l="1"/>
  <c r="Z37" i="4"/>
  <c r="AA37" i="4" s="1"/>
  <c r="AB36" i="4"/>
  <c r="Z35" i="4"/>
  <c r="AA35" i="4" s="1"/>
  <c r="AB34" i="4"/>
  <c r="Z33" i="4"/>
  <c r="AA33" i="4" s="1"/>
  <c r="AB32" i="4"/>
  <c r="Z31" i="4"/>
  <c r="AA31" i="4" s="1"/>
  <c r="AB30" i="4"/>
  <c r="Z29" i="4"/>
  <c r="AA29" i="4" s="1"/>
  <c r="AB28" i="4"/>
  <c r="Z27" i="4"/>
  <c r="AA27" i="4" s="1"/>
  <c r="AB26" i="4"/>
  <c r="Z25" i="4"/>
  <c r="AA25" i="4" s="1"/>
  <c r="AB24" i="4"/>
  <c r="Z23" i="4"/>
  <c r="AA23" i="4" s="1"/>
  <c r="AB22" i="4"/>
  <c r="Z21" i="4"/>
  <c r="AA21" i="4" s="1"/>
  <c r="AB20" i="4"/>
  <c r="Z19" i="4"/>
  <c r="AA19" i="4" s="1"/>
  <c r="AB18" i="4"/>
  <c r="Z17" i="4"/>
  <c r="AA17" i="4" s="1"/>
  <c r="AB16" i="4"/>
  <c r="Z15" i="4"/>
  <c r="AA15" i="4" s="1"/>
  <c r="AB14" i="4"/>
  <c r="Z13" i="4"/>
  <c r="AA13" i="4" s="1"/>
  <c r="Z41" i="3"/>
  <c r="X40" i="3"/>
  <c r="Y40" i="3" s="1"/>
  <c r="AF35" i="1" l="1"/>
  <c r="AD34" i="1"/>
  <c r="AE34" i="1" s="1"/>
  <c r="AF31" i="1"/>
  <c r="AD30" i="1"/>
  <c r="AE30" i="1" s="1"/>
  <c r="AF29" i="1"/>
  <c r="AD28" i="1"/>
  <c r="AE28" i="1" s="1"/>
  <c r="AF27" i="1"/>
  <c r="AD26" i="1"/>
  <c r="AE26" i="1" s="1"/>
  <c r="AD24" i="1"/>
  <c r="AE24" i="1" s="1"/>
  <c r="AE20" i="1"/>
  <c r="AF73" i="1"/>
  <c r="AD72" i="1"/>
  <c r="AE72" i="1" s="1"/>
  <c r="AE70" i="1"/>
  <c r="AF69" i="1"/>
  <c r="AD68" i="1"/>
  <c r="AE68" i="1" s="1"/>
  <c r="AF67" i="1"/>
  <c r="AD66" i="1"/>
  <c r="AE66" i="1" s="1"/>
  <c r="AF63" i="1"/>
  <c r="AD62" i="1"/>
  <c r="AE62" i="1" s="1"/>
  <c r="AF61" i="1"/>
  <c r="AD60" i="1"/>
  <c r="AE60" i="1" s="1"/>
  <c r="AE58" i="1"/>
  <c r="AI82" i="1" l="1"/>
  <c r="I88" i="1" s="1"/>
  <c r="AF47" i="1"/>
  <c r="AD46" i="1"/>
  <c r="AE46" i="1" s="1"/>
  <c r="D34" i="5" l="1"/>
  <c r="Z32" i="6"/>
  <c r="X31" i="6"/>
  <c r="Y31" i="6" l="1"/>
  <c r="AH77" i="1"/>
  <c r="D37" i="2" l="1"/>
  <c r="C13" i="7" l="1"/>
  <c r="AB23" i="2" l="1"/>
  <c r="Z22" i="2"/>
  <c r="AA22" i="2" s="1"/>
  <c r="AB27" i="2"/>
  <c r="Z26" i="2"/>
  <c r="AD18" i="4"/>
  <c r="Z35" i="3"/>
  <c r="X34" i="3"/>
  <c r="Z33" i="3"/>
  <c r="X32" i="3"/>
  <c r="Y34" i="3" l="1"/>
  <c r="AA26" i="2"/>
  <c r="Y32" i="3"/>
  <c r="Z30" i="5" l="1"/>
  <c r="X29" i="5"/>
  <c r="Y29" i="5" s="1"/>
  <c r="Z30" i="6" l="1"/>
  <c r="X29" i="6"/>
  <c r="Y29" i="6" s="1"/>
  <c r="D7" i="7" l="1"/>
  <c r="Z17" i="3" l="1"/>
  <c r="X16" i="3"/>
  <c r="Y16" i="3" s="1"/>
  <c r="Z15" i="3"/>
  <c r="X14" i="3"/>
  <c r="Y14" i="3" s="1"/>
  <c r="X42" i="3"/>
  <c r="Y42" i="3" s="1"/>
  <c r="Z39" i="3"/>
  <c r="X38" i="3"/>
  <c r="Y38" i="3" s="1"/>
  <c r="X11" i="5" l="1"/>
  <c r="Y11" i="5" l="1"/>
  <c r="X27" i="6"/>
  <c r="Y27" i="6" l="1"/>
  <c r="Z47" i="3"/>
  <c r="X46" i="3"/>
  <c r="Y46" i="3" s="1"/>
  <c r="Z45" i="3"/>
  <c r="X44" i="3"/>
  <c r="Y44" i="3" s="1"/>
  <c r="Z43" i="3"/>
  <c r="AE42" i="1" l="1"/>
  <c r="AB31" i="2" l="1"/>
  <c r="Z30" i="2"/>
  <c r="AA30" i="2" l="1"/>
  <c r="AF57" i="1"/>
  <c r="AD56" i="1"/>
  <c r="AE56" i="1" s="1"/>
  <c r="Z16" i="5"/>
  <c r="X15" i="5"/>
  <c r="Y15" i="5" s="1"/>
  <c r="Z19" i="6" l="1"/>
  <c r="X18" i="6"/>
  <c r="Y18" i="6" s="1"/>
  <c r="AF53" i="1" l="1"/>
  <c r="AD52" i="1"/>
  <c r="AE52" i="1" l="1"/>
  <c r="Z26" i="5"/>
  <c r="Y25" i="5"/>
  <c r="Z23" i="3" l="1"/>
  <c r="X22" i="3"/>
  <c r="Y22" i="3" s="1"/>
  <c r="Z28" i="6" l="1"/>
  <c r="X26" i="6"/>
  <c r="Y26" i="6" s="1"/>
  <c r="AF23" i="1" l="1"/>
  <c r="AD22" i="1"/>
  <c r="AE22" i="1" l="1"/>
  <c r="Z17" i="6"/>
  <c r="X16" i="6"/>
  <c r="Y16" i="6" l="1"/>
  <c r="Z25" i="6"/>
  <c r="X24" i="6"/>
  <c r="Y24" i="6" s="1"/>
  <c r="AF55" i="1"/>
  <c r="AD54" i="1"/>
  <c r="AE54" i="1" s="1"/>
  <c r="AF49" i="1"/>
  <c r="AD48" i="1"/>
  <c r="AE48" i="1" s="1"/>
  <c r="D80" i="1" l="1"/>
  <c r="Z21" i="6"/>
  <c r="X20" i="6"/>
  <c r="Y20" i="6" l="1"/>
  <c r="AF45" i="1"/>
  <c r="AF41" i="1"/>
  <c r="AF39" i="1"/>
  <c r="AF33" i="1"/>
  <c r="AG82" i="1" l="1"/>
  <c r="D8" i="7"/>
  <c r="I86" i="1" l="1"/>
  <c r="E7" i="7"/>
  <c r="E9" i="7"/>
  <c r="E11" i="7" l="1"/>
  <c r="F11" i="7"/>
  <c r="D11" i="7"/>
  <c r="E10" i="7"/>
  <c r="D10" i="7"/>
  <c r="F9" i="7"/>
  <c r="E8" i="7"/>
  <c r="F7" i="7"/>
  <c r="G7" i="7"/>
  <c r="G11" i="7"/>
  <c r="G9" i="7"/>
  <c r="F10" i="7"/>
  <c r="D9" i="7"/>
  <c r="G10" i="7" l="1"/>
  <c r="F8" i="7"/>
  <c r="G8" i="7"/>
  <c r="E13" i="7"/>
  <c r="G13" i="7" l="1"/>
  <c r="F13" i="7"/>
  <c r="D13" i="7"/>
  <c r="X26" i="3" l="1"/>
  <c r="Y26" i="3" s="1"/>
  <c r="Z27" i="3"/>
  <c r="Z31" i="3" l="1"/>
  <c r="X30" i="3"/>
  <c r="Y30" i="3" l="1"/>
  <c r="Z24" i="5" l="1"/>
  <c r="X23" i="5"/>
  <c r="Y23" i="5" s="1"/>
  <c r="Z37" i="3" l="1"/>
  <c r="X36" i="3"/>
  <c r="Y36" i="3" s="1"/>
  <c r="D51" i="3" l="1"/>
  <c r="B8" i="7" s="1"/>
  <c r="AD44" i="1" l="1"/>
  <c r="AE44" i="1" l="1"/>
  <c r="Z29" i="3"/>
  <c r="X28" i="3"/>
  <c r="Y28" i="3" s="1"/>
  <c r="K7" i="7"/>
  <c r="D35" i="2" l="1"/>
  <c r="D36" i="6"/>
  <c r="B11" i="7" s="1"/>
  <c r="AB25" i="2" l="1"/>
  <c r="Z24" i="2"/>
  <c r="AA24" i="2" l="1"/>
  <c r="Z19" i="3"/>
  <c r="X18" i="3"/>
  <c r="Y18" i="3" s="1"/>
  <c r="Z13" i="6" l="1"/>
  <c r="X12" i="6"/>
  <c r="Y12" i="6" s="1"/>
  <c r="Z11" i="6"/>
  <c r="X10" i="6"/>
  <c r="Z22" i="5"/>
  <c r="Y21" i="5"/>
  <c r="Z20" i="5"/>
  <c r="X19" i="5"/>
  <c r="Z18" i="5"/>
  <c r="X17" i="5"/>
  <c r="Y17" i="5" s="1"/>
  <c r="Z14" i="5"/>
  <c r="X13" i="5"/>
  <c r="Z12" i="5"/>
  <c r="X10" i="5"/>
  <c r="AB12" i="4"/>
  <c r="Z11" i="4"/>
  <c r="Z41" i="4" s="1"/>
  <c r="J9" i="7" s="1"/>
  <c r="Z25" i="3"/>
  <c r="Y24" i="3"/>
  <c r="Z21" i="3"/>
  <c r="X20" i="3"/>
  <c r="Z13" i="3"/>
  <c r="X12" i="3"/>
  <c r="Z11" i="3"/>
  <c r="X10" i="3"/>
  <c r="X48" i="3" s="1"/>
  <c r="J8" i="7" s="1"/>
  <c r="AB29" i="2"/>
  <c r="AB21" i="2"/>
  <c r="Z20" i="2"/>
  <c r="AA20" i="2" s="1"/>
  <c r="AB19" i="2"/>
  <c r="AA18" i="2"/>
  <c r="AB17" i="2"/>
  <c r="Z16" i="2"/>
  <c r="AA16" i="2" s="1"/>
  <c r="AB15" i="2"/>
  <c r="Z14" i="2"/>
  <c r="AB13" i="2"/>
  <c r="Z12" i="2"/>
  <c r="AB11" i="2"/>
  <c r="Z10" i="2"/>
  <c r="K13" i="7"/>
  <c r="AD40" i="1"/>
  <c r="AD38" i="1"/>
  <c r="AD77" i="1" s="1"/>
  <c r="AE36" i="1"/>
  <c r="X31" i="5" l="1"/>
  <c r="J10" i="7" s="1"/>
  <c r="Z32" i="5"/>
  <c r="I7" i="7"/>
  <c r="J7" i="7"/>
  <c r="J13" i="7" s="1"/>
  <c r="Z34" i="6"/>
  <c r="AB33" i="2"/>
  <c r="I90" i="1" s="1"/>
  <c r="Z49" i="3"/>
  <c r="H10" i="7"/>
  <c r="AA12" i="2"/>
  <c r="AA32" i="2" s="1"/>
  <c r="Y12" i="3"/>
  <c r="Y10" i="3"/>
  <c r="AA14" i="2"/>
  <c r="Y19" i="5"/>
  <c r="Y10" i="6"/>
  <c r="AA28" i="2"/>
  <c r="Y10" i="5"/>
  <c r="AE38" i="1"/>
  <c r="AA10" i="2"/>
  <c r="Y33" i="6"/>
  <c r="I11" i="7" s="1"/>
  <c r="AE40" i="1"/>
  <c r="Y13" i="5"/>
  <c r="AA11" i="4"/>
  <c r="AA41" i="4" s="1"/>
  <c r="I9" i="7" s="1"/>
  <c r="Y20" i="3"/>
  <c r="D44" i="4"/>
  <c r="B9" i="7" s="1"/>
  <c r="B10" i="7"/>
  <c r="H7" i="7" l="1"/>
  <c r="AG85" i="7" s="1"/>
  <c r="Y31" i="5"/>
  <c r="I10" i="7" s="1"/>
  <c r="D46" i="4"/>
  <c r="H9" i="7" s="1"/>
  <c r="D38" i="6"/>
  <c r="H11" i="7" s="1"/>
  <c r="D36" i="5"/>
  <c r="D82" i="1"/>
  <c r="B13" i="7"/>
  <c r="Y48" i="3"/>
  <c r="D53" i="3" l="1"/>
  <c r="I13" i="7" l="1"/>
  <c r="H8" i="7"/>
  <c r="H13" i="7" s="1"/>
</calcChain>
</file>

<file path=xl/sharedStrings.xml><?xml version="1.0" encoding="utf-8"?>
<sst xmlns="http://schemas.openxmlformats.org/spreadsheetml/2006/main" count="719" uniqueCount="275">
  <si>
    <t>отдел художественной направленности (направленность-художественная)</t>
  </si>
  <si>
    <t>Название объединения,                           ФИО педагога</t>
  </si>
  <si>
    <t>Программа</t>
  </si>
  <si>
    <t>срок реализации программы</t>
  </si>
  <si>
    <t>уровень программы</t>
  </si>
  <si>
    <t>ознакомительный уровень</t>
  </si>
  <si>
    <t xml:space="preserve">    УГЛУБЛЕННЫЙ УРОВЕНЬ</t>
  </si>
  <si>
    <t>1 год обучения</t>
  </si>
  <si>
    <t>2 год обучения</t>
  </si>
  <si>
    <t>3 год обучения</t>
  </si>
  <si>
    <t>4 год обучения</t>
  </si>
  <si>
    <t>5 год обучения</t>
  </si>
  <si>
    <t>6 год обучения</t>
  </si>
  <si>
    <t>7 год обучения</t>
  </si>
  <si>
    <t>8 год обучения</t>
  </si>
  <si>
    <t>9 год обучения</t>
  </si>
  <si>
    <t>10 год обучения</t>
  </si>
  <si>
    <t>всего часов (нагрузка педагога)</t>
  </si>
  <si>
    <t>всего ставок</t>
  </si>
  <si>
    <t>кол-во обучающихся</t>
  </si>
  <si>
    <t>кол-во часов концертмейстера</t>
  </si>
  <si>
    <t>индивидуальные занятия</t>
  </si>
  <si>
    <t>количество групп по годам обучения</t>
  </si>
  <si>
    <t>количество часов на группу</t>
  </si>
  <si>
    <t>5 лет</t>
  </si>
  <si>
    <t>углубленный</t>
  </si>
  <si>
    <t>обучающихся</t>
  </si>
  <si>
    <t>7 лет</t>
  </si>
  <si>
    <t>Образцовая хореографичкеская студия "Регина" Федирко Р.Д.</t>
  </si>
  <si>
    <t>Волшебный мир танца</t>
  </si>
  <si>
    <t>12 лет</t>
  </si>
  <si>
    <t>10 лет</t>
  </si>
  <si>
    <t>Образцовый хореографический ансамбль "Радуга" Дробышева Н.А.</t>
  </si>
  <si>
    <t>Танцевальная радуга</t>
  </si>
  <si>
    <t>Музыкальный затейник Блинкова С.Е.</t>
  </si>
  <si>
    <t>1 год</t>
  </si>
  <si>
    <t>ознакомительный</t>
  </si>
  <si>
    <t>Образцовая хореографичкеская студия "Регина" Нерубальская Т.М.</t>
  </si>
  <si>
    <t>Донской песенный фольклор</t>
  </si>
  <si>
    <t>2 года</t>
  </si>
  <si>
    <t>Детская студия танца. "Выкрутасы". Крупенина А.С.</t>
  </si>
  <si>
    <t>4 года</t>
  </si>
  <si>
    <t>Искусство вокала</t>
  </si>
  <si>
    <t>угллубленный</t>
  </si>
  <si>
    <t>угллубденный</t>
  </si>
  <si>
    <t>Хореографический ансамбль "Радуга". Маркелова А.С.</t>
  </si>
  <si>
    <t>Танцуем вместе</t>
  </si>
  <si>
    <t>концертмейстер Мелькумова В.В.</t>
  </si>
  <si>
    <t>концертмейстер Бондарева К.В.</t>
  </si>
  <si>
    <t>Всего по отделу художественной направленности</t>
  </si>
  <si>
    <t>количество групп</t>
  </si>
  <si>
    <t>количество групп-</t>
  </si>
  <si>
    <t>количество детей-</t>
  </si>
  <si>
    <t>по  художественно-эстетической направленности</t>
  </si>
  <si>
    <t>базовый уровень</t>
  </si>
  <si>
    <t>углубленный уровень</t>
  </si>
  <si>
    <t>года обучения/количество групп</t>
  </si>
  <si>
    <t>3 года</t>
  </si>
  <si>
    <t>базовый</t>
  </si>
  <si>
    <t>Удивительный войлок</t>
  </si>
  <si>
    <t xml:space="preserve">Веселые краски </t>
  </si>
  <si>
    <t>"Волшебный бисер".                            Рукина Е.Н.</t>
  </si>
  <si>
    <t>Магия бисера</t>
  </si>
  <si>
    <t>Бумажная филигрань (квилинг). Рукина Е.Н.</t>
  </si>
  <si>
    <t>Бумажная филигрань</t>
  </si>
  <si>
    <t>Творческая мастерская.                 Юрьева Е.С.</t>
  </si>
  <si>
    <t xml:space="preserve">всего по отделу декоративно-прикладного и технического творчества </t>
  </si>
  <si>
    <t xml:space="preserve">на </t>
  </si>
  <si>
    <t>ознакомит</t>
  </si>
  <si>
    <t>Клуб "Открытый мир". Развитие речи. Перфилова И.С.</t>
  </si>
  <si>
    <t>2 ч. инд.</t>
  </si>
  <si>
    <t>2 ч. инд</t>
  </si>
  <si>
    <t>всего по отделу социально-педагогической направленности</t>
  </si>
  <si>
    <t>отдел естественно-научной направленности (направленность-естественнонаучная)</t>
  </si>
  <si>
    <t>количество обучающихся</t>
  </si>
  <si>
    <t>Познаем мир вместе. Подчалимова Ю.В.</t>
  </si>
  <si>
    <t>Познавательный класс. Исрапилова Л.Н.</t>
  </si>
  <si>
    <t>Горизонты нашего познания</t>
  </si>
  <si>
    <t>Учим страноведение вместе. Нагапетян Л.В.</t>
  </si>
  <si>
    <t>Эврика. Ковалева Е.А.</t>
  </si>
  <si>
    <t>Решение задач по физике</t>
  </si>
  <si>
    <t>Катализатор (химия). Руденко Н.А.</t>
  </si>
  <si>
    <t>Катализатор (химия)</t>
  </si>
  <si>
    <t>Йовенко М.А. Юный эрудит</t>
  </si>
  <si>
    <t>Эрудит</t>
  </si>
  <si>
    <t>всего по отделу естественнонаучной  направленности</t>
  </si>
  <si>
    <t>Секция "Ушу". Елин Д.В.</t>
  </si>
  <si>
    <t>Ушу-путь к здоровью, гармонии, полноте жизненных свойств</t>
  </si>
  <si>
    <t>Футбол. Измайлов В.Р.</t>
  </si>
  <si>
    <t>Футбол-твоя игра</t>
  </si>
  <si>
    <t>Программа "Адаптивная физкультура"</t>
  </si>
  <si>
    <t>Программа "Адаптивная физкультура" (индивидуальные занятия)</t>
  </si>
  <si>
    <t>6 ч. инд.</t>
  </si>
  <si>
    <t>всего по отделу физкультурно-спортивной направленности</t>
  </si>
  <si>
    <t>отдел декоративно-прикладного и технического творчества (техническая направленность)</t>
  </si>
  <si>
    <t>КОЛИЧЕСТВО ЧАСОВ</t>
  </si>
  <si>
    <t>Начальное техническое моделирование. "Самоделкин" Волынец Г.П.</t>
  </si>
  <si>
    <t>Делай сам</t>
  </si>
  <si>
    <t xml:space="preserve">4 года </t>
  </si>
  <si>
    <t>КомпАс. Информатика. Севрюкова О.Г.</t>
  </si>
  <si>
    <t>Программа по информатике и ИКТ "Окно в интерАктивный мир"</t>
  </si>
  <si>
    <t>направленность</t>
  </si>
  <si>
    <t xml:space="preserve">количество обучающихся </t>
  </si>
  <si>
    <t>количество ставок пдо</t>
  </si>
  <si>
    <t>количество часов пдо</t>
  </si>
  <si>
    <t>количество часов концертмейстера</t>
  </si>
  <si>
    <t>4 и далее года обучения</t>
  </si>
  <si>
    <t>реализация дополнительных общеразвивающих программ художественной направленности</t>
  </si>
  <si>
    <t>реализация дополнительных общеразвивающих программ социально-педагогической направленности</t>
  </si>
  <si>
    <t>реализация дополнительных общеразвивающих программ естественнонаучной направленности</t>
  </si>
  <si>
    <t>реализация дополнительных общеразвивающих программ физкультурно-спортивной направленности</t>
  </si>
  <si>
    <t>реализация дополнительных общеразвивающих программ технической направленности</t>
  </si>
  <si>
    <t xml:space="preserve">итого </t>
  </si>
  <si>
    <t>Акварелька                                           Иванова С.Н.</t>
  </si>
  <si>
    <t>Акварелька</t>
  </si>
  <si>
    <t>8 лет</t>
  </si>
  <si>
    <t>Секрет танца</t>
  </si>
  <si>
    <t xml:space="preserve">Развитие речи </t>
  </si>
  <si>
    <t>Развитию речи (индивидуальные занятия)</t>
  </si>
  <si>
    <t>Развитие познавательных способностей</t>
  </si>
  <si>
    <t>Хочу все знать</t>
  </si>
  <si>
    <t>Логика                                            Юрьева Е.И.</t>
  </si>
  <si>
    <t>Акробатический рок-н-ролл -доверяй, мечтай, летай!</t>
  </si>
  <si>
    <t xml:space="preserve">Музыкальный калейдоскоп </t>
  </si>
  <si>
    <t xml:space="preserve">углубленный </t>
  </si>
  <si>
    <t>Волшебные пальчики                                              Кутасова М.А.</t>
  </si>
  <si>
    <t>Истоки письма</t>
  </si>
  <si>
    <t xml:space="preserve">Логика и мышление </t>
  </si>
  <si>
    <t>Удивительный мир чисел</t>
  </si>
  <si>
    <t>11 год обучения</t>
  </si>
  <si>
    <t xml:space="preserve"> "Говорун"                                 Исрапилова Л.Н.</t>
  </si>
  <si>
    <t>Театр-студия  "Арлекин"</t>
  </si>
  <si>
    <t xml:space="preserve">Истоки грамматики и математики </t>
  </si>
  <si>
    <t>Экологический калейдоскоп</t>
  </si>
  <si>
    <t>Тхэквондо. Курманов К.В.</t>
  </si>
  <si>
    <t xml:space="preserve">Истоки знаний. Ускова А.С. </t>
  </si>
  <si>
    <t>Развивайка.  Солина Т.И.</t>
  </si>
  <si>
    <t>Считалочка                                                  Кутасова М.А.</t>
  </si>
  <si>
    <t>Первые ступеньки. Английский язык.</t>
  </si>
  <si>
    <t>Первые ступеньки.  Воротынцева О.В.</t>
  </si>
  <si>
    <t>Тхэквондо для детей</t>
  </si>
  <si>
    <t>Чудеса из войлока (валяние).Рукина Е.Н.</t>
  </si>
  <si>
    <t>Театр "Арлекин". Сенчищева Т.В.</t>
  </si>
  <si>
    <t>Занимательный английский язык</t>
  </si>
  <si>
    <t>отдел социально-гуманитарной направленности (направленность-социально-педагогическая)</t>
  </si>
  <si>
    <t>Азбука английского языка</t>
  </si>
  <si>
    <t>Клуб английского языка. Хрупина Е.С.</t>
  </si>
  <si>
    <t>Англоязычный мир</t>
  </si>
  <si>
    <t>Юный математик.                                                  Дрикер В.В.</t>
  </si>
  <si>
    <t>Адаптивная физкультура                      Чуб П.М.</t>
  </si>
  <si>
    <t>Радужный английский. Сухарева А.Ю.</t>
  </si>
  <si>
    <t>Студия акробатического рок-н-ролла "Антарес". Груздева В.А.</t>
  </si>
  <si>
    <t>Ансамбль народной песни "Златница"                           Куренкова Е.В.</t>
  </si>
  <si>
    <t>ИЗО студия "Клякса" Задоенко Д.В.</t>
  </si>
  <si>
    <t>Образцовая хореографичкеская студия "Регина". Рябова С.М.</t>
  </si>
  <si>
    <t>Волшебный мир танца. Искусство хореографии.</t>
  </si>
  <si>
    <t>Современная хореография</t>
  </si>
  <si>
    <t>Бальные танцы</t>
  </si>
  <si>
    <t>Конструирование и моделирование. Кутасова М.А.</t>
  </si>
  <si>
    <t>Конструирование и моделирование</t>
  </si>
  <si>
    <t>Студия бального танца "Вивас"                                   Митрясов Н.В.</t>
  </si>
  <si>
    <t>Основы фотографии и компьютерной графики</t>
  </si>
  <si>
    <t>Детское телевидение "ЮН ТВ". Ионкина Н.В.</t>
  </si>
  <si>
    <t>Детское телевидение "ЮН ТВ"</t>
  </si>
  <si>
    <t>Музыкальная шкатулка. Куренкова Е.В.</t>
  </si>
  <si>
    <t>Музыкальная шкатулка.</t>
  </si>
  <si>
    <t>Ансамбль народной песни "Златница"                          Кириченкова М.Е.</t>
  </si>
  <si>
    <t>Начальное техническое моделирование. "Вдохновение" . Челбина А.А.</t>
  </si>
  <si>
    <t>Детский хор "Журавушка". Карасева Л.И.</t>
  </si>
  <si>
    <t>Звонкие голоса</t>
  </si>
  <si>
    <t>Шаг в математику. Ястремская Н.Ю.</t>
  </si>
  <si>
    <t>Шаг в математику.</t>
  </si>
  <si>
    <t>Студия акробатического рок-н-ролла "Антарес". Казарова Э.Р.</t>
  </si>
  <si>
    <t>Умелые ручки</t>
  </si>
  <si>
    <t>ЭкоМир. Мякоткина Е.А.</t>
  </si>
  <si>
    <t>ИЗО студия "Бриз". Пятакова Я.А.</t>
  </si>
  <si>
    <t>Веселые краски</t>
  </si>
  <si>
    <t>Скрипичный ансамбль "Волшебные струны". Маркосян А.А.</t>
  </si>
  <si>
    <t>Волшебные струны (скрипка)</t>
  </si>
  <si>
    <t>Шоу-грппа "Карусель". Удалова Л.Н.</t>
  </si>
  <si>
    <t>Палитра детских голосов</t>
  </si>
  <si>
    <t>Стилистика русского языка</t>
  </si>
  <si>
    <t>Адаптивная физкультура.                     Ковальчук С.А.</t>
  </si>
  <si>
    <t>Студия моделирования 
и пошива одежды "Фантазия" 
Игнатьева Е.</t>
  </si>
  <si>
    <t>Моделироваание современной одежды и аксессуаров</t>
  </si>
  <si>
    <t>малюгиной</t>
  </si>
  <si>
    <t>борисоглебская</t>
  </si>
  <si>
    <t>суворовский</t>
  </si>
  <si>
    <t>79 школа</t>
  </si>
  <si>
    <t>69 лицей</t>
  </si>
  <si>
    <t>32 школа</t>
  </si>
  <si>
    <t>малюг</t>
  </si>
  <si>
    <t>дранко</t>
  </si>
  <si>
    <t>Юный химик. Королева О.Г.</t>
  </si>
  <si>
    <t>Испанский язык</t>
  </si>
  <si>
    <t>Риторика. Королева О.Г.</t>
  </si>
  <si>
    <t>40 школа</t>
  </si>
  <si>
    <t>68 школа</t>
  </si>
  <si>
    <t>4/5инд</t>
  </si>
  <si>
    <t xml:space="preserve"> </t>
  </si>
  <si>
    <t>кол-во обучающихся бюджет</t>
  </si>
  <si>
    <t>кол-во обучающихся бюджетные</t>
  </si>
  <si>
    <t>суворовскй</t>
  </si>
  <si>
    <t>Радужный английский</t>
  </si>
  <si>
    <t>количество обучающихся по сертификатам</t>
  </si>
  <si>
    <t>кол-во обуч.по сертификатам</t>
  </si>
  <si>
    <t>4гр.*2ч.</t>
  </si>
  <si>
    <t>Чтение с увлечением</t>
  </si>
  <si>
    <t>Читалочка. Солина Т.И.</t>
  </si>
  <si>
    <t>борисогл</t>
  </si>
  <si>
    <t>1кл</t>
  </si>
  <si>
    <t>8/10инд</t>
  </si>
  <si>
    <t>кол-во обучающихя по сертификатам</t>
  </si>
  <si>
    <t>кол-во обучающихся по сертификатам</t>
  </si>
  <si>
    <t>Шахматы. Жеребцов</t>
  </si>
  <si>
    <t>кол-во обучающихся сертификаты ЦДОД</t>
  </si>
  <si>
    <t>кол-во обучающихся сертификаты школа</t>
  </si>
  <si>
    <t>1 кл</t>
  </si>
  <si>
    <t>суворовский 1кл</t>
  </si>
  <si>
    <t>борисоглебская 1 кл</t>
  </si>
  <si>
    <t xml:space="preserve">Юный языковед.                  Серко О.И. </t>
  </si>
  <si>
    <t>Путь к творчеству</t>
  </si>
  <si>
    <t>Путь к творечству.Юрьева Е.С.</t>
  </si>
  <si>
    <t>Основы издательскиого дела</t>
  </si>
  <si>
    <t>Основы издательских технологий. Карпова Е.А.</t>
  </si>
  <si>
    <t>Родная речь</t>
  </si>
  <si>
    <t>малюгиной,52</t>
  </si>
  <si>
    <t>2/5инд.</t>
  </si>
  <si>
    <t>№п/п</t>
  </si>
  <si>
    <t>Химик</t>
  </si>
  <si>
    <t>количество детскх объединений</t>
  </si>
  <si>
    <t>Хореографический ансамбль "Донские зори". Киркисян А.Э.</t>
  </si>
  <si>
    <t>Вокальный ансамбль                 "ФаСольки". Удалова С.Е.</t>
  </si>
  <si>
    <t>Хореографический ансамбль "Жумчужины Дона". Рябова С.М.</t>
  </si>
  <si>
    <t>Театр эстрадной песни "Экспромт". Рудзит А.Р.</t>
  </si>
  <si>
    <t xml:space="preserve">Музыка и движение. Юрьева Е.И.                                     </t>
  </si>
  <si>
    <t>Музыкальная ритмика</t>
  </si>
  <si>
    <t>Делай сам. Сендикаева В.А.</t>
  </si>
  <si>
    <t>25 школа</t>
  </si>
  <si>
    <t>ЭКО-СТАРТ. Щукина С.Е.</t>
  </si>
  <si>
    <t>2 ч. Инд</t>
  </si>
  <si>
    <t>Тетральная студия "Амплуа". Тополян А.А.</t>
  </si>
  <si>
    <t>Ритмическая гимнастика. Маркелова А.С.</t>
  </si>
  <si>
    <t>группа</t>
  </si>
  <si>
    <t>количество объединений</t>
  </si>
  <si>
    <t>индивид</t>
  </si>
  <si>
    <t>Анипко В.С.</t>
  </si>
  <si>
    <t>Риторика</t>
  </si>
  <si>
    <t>"Полиглот".  Испанский язык. Монтес Н.В.</t>
  </si>
  <si>
    <t>"Русская речь". Монтес Н.В.</t>
  </si>
  <si>
    <t>Родной язык. Монтес Н.В.</t>
  </si>
  <si>
    <t>Фото школа "Вкадре". Ионкин А.Ю.</t>
  </si>
  <si>
    <t>количество обуч-ся на 02.09.2024</t>
  </si>
  <si>
    <t>индивид.</t>
  </si>
  <si>
    <t>солнышко</t>
  </si>
  <si>
    <t>5  лет</t>
  </si>
  <si>
    <t>Видеотворчество</t>
  </si>
  <si>
    <t>Мастерская чудес</t>
  </si>
  <si>
    <t>Вокальный ансамбль. "Звлонкие голоса". Даниелян Л.Л.</t>
  </si>
  <si>
    <t>Окружающий мир</t>
  </si>
  <si>
    <t>Хрустальная ладья</t>
  </si>
  <si>
    <t>Хореографический ансамбль.                           Нерубальский А.А.</t>
  </si>
  <si>
    <t>ансамбль народной песни "Златница". Куренкова Е.В.,  Кириченко М.Е.</t>
  </si>
  <si>
    <t>концертмейстер                   Федирко А.В.</t>
  </si>
  <si>
    <t>отдел декоративно-прикладного и технического творчества (направленость-художественная) на 02.09.2024г.</t>
  </si>
  <si>
    <t>Медиацентр "ХитМедиа ТВ" Бессонова Н.А.</t>
  </si>
  <si>
    <t xml:space="preserve">Я познаю Мир </t>
  </si>
  <si>
    <t>Эко-старт</t>
  </si>
  <si>
    <t>02.09.2024г.</t>
  </si>
  <si>
    <t>02.09.2024 г.</t>
  </si>
  <si>
    <t>отдел физкультурно-спортивной направленности (направленность-физкультурно-спортивная) на 02.09.2024 г.</t>
  </si>
  <si>
    <t>Приложение №1 к приказу № 183 от 31.08.2024г.</t>
  </si>
  <si>
    <t>Учебный план МБУ ДО ЦДОД  на 2024-2025 уч. год  с 02.09.2024 г.</t>
  </si>
  <si>
    <t>приложение к приказу № 183 от 31.08.2024г.</t>
  </si>
  <si>
    <t>Свод по учебному плану  МБУ ДО ЦДОД на 02.09.2024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</si>
</sst>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6"/>
      <color rgb="FFFF0000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6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40" fillId="0" borderId="0" applyFont="0" applyFill="0" applyBorder="0" applyAlignment="0" applyProtection="0"/>
  </cellStyleXfs>
  <cellXfs count="602">
    <xf numFmtId="0" fontId="0" fillId="0" borderId="0" xfId="0"/>
    <xf numFmtId="0" fontId="0" fillId="0" borderId="0" xfId="0" applyAlignment="1">
      <alignment horizontal="center"/>
    </xf>
    <xf numFmtId="0" fontId="14" fillId="0" borderId="0" xfId="0" applyFont="1" applyAlignment="1"/>
    <xf numFmtId="0" fontId="15" fillId="0" borderId="0" xfId="0" applyFont="1"/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wrapText="1"/>
    </xf>
    <xf numFmtId="0" fontId="16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/>
    </xf>
    <xf numFmtId="2" fontId="15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wrapText="1"/>
    </xf>
    <xf numFmtId="0" fontId="15" fillId="0" borderId="2" xfId="0" applyFont="1" applyBorder="1"/>
    <xf numFmtId="0" fontId="15" fillId="2" borderId="2" xfId="0" applyFont="1" applyFill="1" applyBorder="1"/>
    <xf numFmtId="2" fontId="15" fillId="0" borderId="2" xfId="0" applyNumberFormat="1" applyFont="1" applyBorder="1"/>
    <xf numFmtId="0" fontId="15" fillId="3" borderId="2" xfId="0" applyFont="1" applyFill="1" applyBorder="1" applyAlignment="1">
      <alignment horizontal="right"/>
    </xf>
    <xf numFmtId="0" fontId="15" fillId="3" borderId="2" xfId="0" applyFont="1" applyFill="1" applyBorder="1"/>
    <xf numFmtId="2" fontId="15" fillId="3" borderId="2" xfId="0" applyNumberFormat="1" applyFont="1" applyFill="1" applyBorder="1"/>
    <xf numFmtId="2" fontId="0" fillId="0" borderId="0" xfId="0" applyNumberFormat="1"/>
    <xf numFmtId="2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 applyAlignment="1">
      <alignment horizontal="center"/>
    </xf>
    <xf numFmtId="0" fontId="17" fillId="0" borderId="0" xfId="0" applyFont="1" applyAlignment="1"/>
    <xf numFmtId="0" fontId="0" fillId="0" borderId="1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1" fillId="2" borderId="2" xfId="0" applyFont="1" applyFill="1" applyBorder="1"/>
    <xf numFmtId="0" fontId="20" fillId="4" borderId="11" xfId="0" applyFont="1" applyFill="1" applyBorder="1" applyAlignment="1">
      <alignment horizontal="left" wrapText="1"/>
    </xf>
    <xf numFmtId="0" fontId="20" fillId="4" borderId="13" xfId="0" applyFont="1" applyFill="1" applyBorder="1" applyAlignment="1">
      <alignment horizontal="left" wrapText="1"/>
    </xf>
    <xf numFmtId="0" fontId="18" fillId="4" borderId="11" xfId="0" applyFont="1" applyFill="1" applyBorder="1" applyAlignment="1">
      <alignment horizontal="left" wrapText="1"/>
    </xf>
    <xf numFmtId="0" fontId="18" fillId="4" borderId="13" xfId="0" applyFont="1" applyFill="1" applyBorder="1" applyAlignment="1">
      <alignment horizontal="left" wrapText="1"/>
    </xf>
    <xf numFmtId="0" fontId="19" fillId="4" borderId="13" xfId="0" applyFont="1" applyFill="1" applyBorder="1" applyAlignment="1">
      <alignment horizontal="center" vertical="center" wrapText="1"/>
    </xf>
    <xf numFmtId="0" fontId="21" fillId="4" borderId="2" xfId="0" applyFont="1" applyFill="1" applyBorder="1"/>
    <xf numFmtId="0" fontId="22" fillId="0" borderId="13" xfId="0" applyFont="1" applyFill="1" applyBorder="1" applyAlignment="1">
      <alignment horizontal="center" wrapText="1"/>
    </xf>
    <xf numFmtId="0" fontId="21" fillId="0" borderId="2" xfId="0" applyFont="1" applyFill="1" applyBorder="1"/>
    <xf numFmtId="0" fontId="19" fillId="0" borderId="13" xfId="0" applyFont="1" applyFill="1" applyBorder="1" applyAlignment="1">
      <alignment horizontal="center" vertical="center" wrapText="1"/>
    </xf>
    <xf numFmtId="0" fontId="23" fillId="4" borderId="12" xfId="0" applyFont="1" applyFill="1" applyBorder="1" applyAlignment="1">
      <alignment horizontal="center" wrapText="1"/>
    </xf>
    <xf numFmtId="0" fontId="18" fillId="3" borderId="13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 vertical="center" wrapText="1"/>
    </xf>
    <xf numFmtId="0" fontId="0" fillId="4" borderId="2" xfId="0" applyFill="1" applyBorder="1"/>
    <xf numFmtId="0" fontId="0" fillId="0" borderId="0" xfId="0" applyFill="1"/>
    <xf numFmtId="0" fontId="25" fillId="0" borderId="2" xfId="0" applyFont="1" applyFill="1" applyBorder="1"/>
    <xf numFmtId="2" fontId="21" fillId="0" borderId="2" xfId="0" applyNumberFormat="1" applyFont="1" applyFill="1" applyBorder="1"/>
    <xf numFmtId="0" fontId="26" fillId="4" borderId="2" xfId="0" applyFont="1" applyFill="1" applyBorder="1"/>
    <xf numFmtId="2" fontId="21" fillId="4" borderId="2" xfId="0" applyNumberFormat="1" applyFont="1" applyFill="1" applyBorder="1"/>
    <xf numFmtId="0" fontId="25" fillId="4" borderId="2" xfId="0" applyFont="1" applyFill="1" applyBorder="1"/>
    <xf numFmtId="2" fontId="0" fillId="4" borderId="2" xfId="0" applyNumberFormat="1" applyFill="1" applyBorder="1"/>
    <xf numFmtId="2" fontId="25" fillId="0" borderId="2" xfId="0" applyNumberFormat="1" applyFont="1" applyFill="1" applyBorder="1"/>
    <xf numFmtId="2" fontId="25" fillId="4" borderId="2" xfId="0" applyNumberFormat="1" applyFont="1" applyFill="1" applyBorder="1"/>
    <xf numFmtId="0" fontId="21" fillId="0" borderId="2" xfId="0" applyFont="1" applyFill="1" applyBorder="1" applyAlignment="1">
      <alignment horizontal="center"/>
    </xf>
    <xf numFmtId="0" fontId="21" fillId="0" borderId="13" xfId="0" applyFont="1" applyFill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5" fillId="2" borderId="2" xfId="0" applyFont="1" applyFill="1" applyBorder="1"/>
    <xf numFmtId="0" fontId="18" fillId="4" borderId="13" xfId="0" applyFont="1" applyFill="1" applyBorder="1" applyAlignment="1">
      <alignment horizontal="left" vertical="center" wrapText="1"/>
    </xf>
    <xf numFmtId="0" fontId="18" fillId="4" borderId="12" xfId="0" applyFont="1" applyFill="1" applyBorder="1" applyAlignment="1">
      <alignment horizontal="left" vertical="center" wrapText="1"/>
    </xf>
    <xf numFmtId="0" fontId="21" fillId="3" borderId="13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vertical="center"/>
    </xf>
    <xf numFmtId="0" fontId="21" fillId="4" borderId="11" xfId="0" applyFont="1" applyFill="1" applyBorder="1" applyAlignment="1">
      <alignment horizontal="left" vertical="center" wrapText="1"/>
    </xf>
    <xf numFmtId="0" fontId="21" fillId="4" borderId="12" xfId="0" applyFont="1" applyFill="1" applyBorder="1" applyAlignment="1">
      <alignment horizontal="left" vertical="center" wrapText="1"/>
    </xf>
    <xf numFmtId="0" fontId="21" fillId="4" borderId="13" xfId="0" applyFont="1" applyFill="1" applyBorder="1" applyAlignment="1">
      <alignment horizontal="left" vertical="center" wrapText="1"/>
    </xf>
    <xf numFmtId="0" fontId="27" fillId="4" borderId="13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vertical="center"/>
    </xf>
    <xf numFmtId="0" fontId="0" fillId="0" borderId="0" xfId="0" applyAlignment="1"/>
    <xf numFmtId="0" fontId="25" fillId="2" borderId="2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wrapText="1"/>
    </xf>
    <xf numFmtId="0" fontId="28" fillId="0" borderId="2" xfId="0" applyFont="1" applyFill="1" applyBorder="1"/>
    <xf numFmtId="0" fontId="28" fillId="4" borderId="2" xfId="0" applyFont="1" applyFill="1" applyBorder="1"/>
    <xf numFmtId="0" fontId="26" fillId="0" borderId="2" xfId="0" applyFont="1" applyFill="1" applyBorder="1"/>
    <xf numFmtId="2" fontId="21" fillId="3" borderId="2" xfId="0" applyNumberFormat="1" applyFont="1" applyFill="1" applyBorder="1" applyAlignment="1">
      <alignment vertical="center"/>
    </xf>
    <xf numFmtId="2" fontId="18" fillId="4" borderId="2" xfId="0" applyNumberFormat="1" applyFont="1" applyFill="1" applyBorder="1" applyAlignment="1">
      <alignment vertical="center"/>
    </xf>
    <xf numFmtId="0" fontId="17" fillId="0" borderId="0" xfId="0" applyFont="1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26" fillId="4" borderId="11" xfId="0" applyFont="1" applyFill="1" applyBorder="1" applyAlignment="1">
      <alignment horizontal="left" wrapText="1"/>
    </xf>
    <xf numFmtId="0" fontId="26" fillId="4" borderId="13" xfId="0" applyFont="1" applyFill="1" applyBorder="1" applyAlignment="1">
      <alignment horizontal="left" wrapText="1"/>
    </xf>
    <xf numFmtId="0" fontId="21" fillId="4" borderId="11" xfId="0" applyFont="1" applyFill="1" applyBorder="1" applyAlignment="1">
      <alignment horizontal="left" wrapText="1"/>
    </xf>
    <xf numFmtId="0" fontId="21" fillId="4" borderId="13" xfId="0" applyFont="1" applyFill="1" applyBorder="1" applyAlignment="1">
      <alignment horizontal="left" wrapText="1"/>
    </xf>
    <xf numFmtId="0" fontId="23" fillId="4" borderId="11" xfId="0" applyFont="1" applyFill="1" applyBorder="1" applyAlignment="1">
      <alignment horizontal="left" wrapText="1"/>
    </xf>
    <xf numFmtId="0" fontId="23" fillId="4" borderId="13" xfId="0" applyFont="1" applyFill="1" applyBorder="1" applyAlignment="1">
      <alignment horizontal="left" wrapText="1"/>
    </xf>
    <xf numFmtId="0" fontId="21" fillId="4" borderId="13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wrapText="1"/>
    </xf>
    <xf numFmtId="0" fontId="20" fillId="4" borderId="12" xfId="0" applyFont="1" applyFill="1" applyBorder="1" applyAlignment="1">
      <alignment horizontal="left" wrapText="1"/>
    </xf>
    <xf numFmtId="0" fontId="25" fillId="4" borderId="13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30" fillId="0" borderId="0" xfId="0" applyFont="1" applyFill="1"/>
    <xf numFmtId="2" fontId="21" fillId="4" borderId="2" xfId="0" applyNumberFormat="1" applyFont="1" applyFill="1" applyBorder="1" applyAlignment="1">
      <alignment vertical="center"/>
    </xf>
    <xf numFmtId="0" fontId="19" fillId="0" borderId="2" xfId="0" applyFont="1" applyFill="1" applyBorder="1" applyAlignment="1">
      <alignment horizontal="center"/>
    </xf>
    <xf numFmtId="0" fontId="21" fillId="0" borderId="13" xfId="0" applyFont="1" applyFill="1" applyBorder="1" applyAlignment="1">
      <alignment horizontal="center" vertical="center" wrapText="1"/>
    </xf>
    <xf numFmtId="0" fontId="26" fillId="4" borderId="12" xfId="0" applyFont="1" applyFill="1" applyBorder="1" applyAlignment="1">
      <alignment horizontal="left" wrapText="1"/>
    </xf>
    <xf numFmtId="0" fontId="22" fillId="0" borderId="13" xfId="0" applyFont="1" applyFill="1" applyBorder="1" applyAlignment="1">
      <alignment horizontal="center" vertical="center" wrapText="1"/>
    </xf>
    <xf numFmtId="0" fontId="25" fillId="4" borderId="11" xfId="0" applyFont="1" applyFill="1" applyBorder="1" applyAlignment="1">
      <alignment horizontal="left" wrapText="1"/>
    </xf>
    <xf numFmtId="0" fontId="25" fillId="4" borderId="13" xfId="0" applyFont="1" applyFill="1" applyBorder="1" applyAlignment="1">
      <alignment horizontal="left" wrapText="1"/>
    </xf>
    <xf numFmtId="0" fontId="31" fillId="4" borderId="13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left" wrapText="1"/>
    </xf>
    <xf numFmtId="0" fontId="25" fillId="4" borderId="11" xfId="0" applyFont="1" applyFill="1" applyBorder="1" applyAlignment="1">
      <alignment horizontal="left" vertical="center" wrapText="1"/>
    </xf>
    <xf numFmtId="0" fontId="25" fillId="4" borderId="13" xfId="0" applyFont="1" applyFill="1" applyBorder="1" applyAlignment="1">
      <alignment horizontal="left" vertical="center" wrapText="1"/>
    </xf>
    <xf numFmtId="0" fontId="23" fillId="4" borderId="2" xfId="0" applyFont="1" applyFill="1" applyBorder="1"/>
    <xf numFmtId="0" fontId="21" fillId="0" borderId="0" xfId="0" applyFont="1" applyFill="1" applyBorder="1"/>
    <xf numFmtId="0" fontId="28" fillId="0" borderId="2" xfId="0" applyFont="1" applyFill="1" applyBorder="1" applyAlignment="1">
      <alignment wrapText="1"/>
    </xf>
    <xf numFmtId="0" fontId="25" fillId="0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18" fillId="4" borderId="13" xfId="0" applyFont="1" applyFill="1" applyBorder="1" applyAlignment="1">
      <alignment horizontal="center" vertical="center" wrapText="1"/>
    </xf>
    <xf numFmtId="0" fontId="29" fillId="4" borderId="2" xfId="0" applyFont="1" applyFill="1" applyBorder="1" applyAlignment="1">
      <alignment vertical="center"/>
    </xf>
    <xf numFmtId="0" fontId="18" fillId="0" borderId="2" xfId="0" applyFont="1" applyFill="1" applyBorder="1"/>
    <xf numFmtId="0" fontId="18" fillId="0" borderId="2" xfId="0" applyFont="1" applyFill="1" applyBorder="1" applyAlignment="1">
      <alignment wrapText="1"/>
    </xf>
    <xf numFmtId="0" fontId="26" fillId="0" borderId="2" xfId="0" applyFont="1" applyFill="1" applyBorder="1" applyAlignment="1">
      <alignment vertical="center"/>
    </xf>
    <xf numFmtId="0" fontId="22" fillId="0" borderId="2" xfId="0" applyFont="1" applyFill="1" applyBorder="1" applyAlignment="1">
      <alignment wrapText="1"/>
    </xf>
    <xf numFmtId="0" fontId="26" fillId="4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4" borderId="13" xfId="0" applyFont="1" applyFill="1" applyBorder="1" applyAlignment="1">
      <alignment horizontal="center" wrapText="1"/>
    </xf>
    <xf numFmtId="0" fontId="26" fillId="4" borderId="12" xfId="0" applyFont="1" applyFill="1" applyBorder="1" applyAlignment="1">
      <alignment horizont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/>
    </xf>
    <xf numFmtId="0" fontId="23" fillId="0" borderId="2" xfId="0" applyFont="1" applyFill="1" applyBorder="1"/>
    <xf numFmtId="0" fontId="0" fillId="4" borderId="2" xfId="0" applyFont="1" applyFill="1" applyBorder="1" applyAlignment="1">
      <alignment vertical="center"/>
    </xf>
    <xf numFmtId="2" fontId="21" fillId="0" borderId="2" xfId="0" applyNumberFormat="1" applyFont="1" applyFill="1" applyBorder="1" applyAlignment="1">
      <alignment horizontal="center" vertical="center"/>
    </xf>
    <xf numFmtId="2" fontId="21" fillId="4" borderId="2" xfId="0" applyNumberFormat="1" applyFont="1" applyFill="1" applyBorder="1" applyAlignment="1">
      <alignment horizontal="center" vertical="center"/>
    </xf>
    <xf numFmtId="0" fontId="0" fillId="0" borderId="0" xfId="0" applyNumberFormat="1"/>
    <xf numFmtId="0" fontId="0" fillId="0" borderId="0" xfId="0" applyAlignment="1">
      <alignment horizontal="right"/>
    </xf>
    <xf numFmtId="0" fontId="27" fillId="4" borderId="2" xfId="0" applyFont="1" applyFill="1" applyBorder="1" applyAlignment="1">
      <alignment horizontal="center" vertical="center" wrapText="1"/>
    </xf>
    <xf numFmtId="0" fontId="34" fillId="4" borderId="13" xfId="0" applyFont="1" applyFill="1" applyBorder="1" applyAlignment="1">
      <alignment horizontal="center" vertical="center" wrapText="1"/>
    </xf>
    <xf numFmtId="0" fontId="32" fillId="4" borderId="2" xfId="0" applyFont="1" applyFill="1" applyBorder="1"/>
    <xf numFmtId="0" fontId="32" fillId="4" borderId="2" xfId="0" applyFont="1" applyFill="1" applyBorder="1" applyAlignment="1">
      <alignment horizontal="center"/>
    </xf>
    <xf numFmtId="0" fontId="0" fillId="0" borderId="0" xfId="0" applyBorder="1"/>
    <xf numFmtId="0" fontId="35" fillId="0" borderId="13" xfId="0" applyFont="1" applyFill="1" applyBorder="1" applyAlignment="1">
      <alignment horizontal="center" wrapText="1"/>
    </xf>
    <xf numFmtId="0" fontId="32" fillId="0" borderId="2" xfId="0" applyFont="1" applyFill="1" applyBorder="1"/>
    <xf numFmtId="0" fontId="37" fillId="0" borderId="2" xfId="0" applyFont="1" applyFill="1" applyBorder="1"/>
    <xf numFmtId="0" fontId="24" fillId="0" borderId="2" xfId="0" applyFont="1" applyBorder="1"/>
    <xf numFmtId="0" fontId="22" fillId="4" borderId="13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/>
    </xf>
    <xf numFmtId="0" fontId="21" fillId="5" borderId="2" xfId="0" applyFont="1" applyFill="1" applyBorder="1" applyAlignment="1">
      <alignment horizontal="center" vertical="center"/>
    </xf>
    <xf numFmtId="0" fontId="21" fillId="5" borderId="2" xfId="0" applyFont="1" applyFill="1" applyBorder="1"/>
    <xf numFmtId="0" fontId="18" fillId="4" borderId="13" xfId="0" applyFont="1" applyFill="1" applyBorder="1" applyAlignment="1">
      <alignment horizontal="left" wrapText="1"/>
    </xf>
    <xf numFmtId="0" fontId="23" fillId="4" borderId="12" xfId="0" applyFont="1" applyFill="1" applyBorder="1" applyAlignment="1">
      <alignment horizontal="left" wrapText="1"/>
    </xf>
    <xf numFmtId="0" fontId="23" fillId="4" borderId="13" xfId="0" applyFont="1" applyFill="1" applyBorder="1" applyAlignment="1">
      <alignment horizontal="center" wrapText="1"/>
    </xf>
    <xf numFmtId="0" fontId="17" fillId="0" borderId="0" xfId="0" applyFont="1"/>
    <xf numFmtId="0" fontId="22" fillId="4" borderId="12" xfId="0" applyFont="1" applyFill="1" applyBorder="1" applyAlignment="1">
      <alignment horizontal="left" wrapText="1"/>
    </xf>
    <xf numFmtId="0" fontId="38" fillId="4" borderId="13" xfId="0" applyFont="1" applyFill="1" applyBorder="1" applyAlignment="1">
      <alignment horizontal="left" wrapText="1"/>
    </xf>
    <xf numFmtId="0" fontId="38" fillId="4" borderId="12" xfId="0" applyFont="1" applyFill="1" applyBorder="1" applyAlignment="1">
      <alignment horizontal="left" wrapText="1"/>
    </xf>
    <xf numFmtId="0" fontId="25" fillId="4" borderId="2" xfId="0" applyFont="1" applyFill="1" applyBorder="1" applyAlignment="1">
      <alignment horizontal="right"/>
    </xf>
    <xf numFmtId="0" fontId="21" fillId="0" borderId="0" xfId="0" applyFont="1"/>
    <xf numFmtId="0" fontId="13" fillId="0" borderId="0" xfId="0" applyFont="1"/>
    <xf numFmtId="0" fontId="24" fillId="4" borderId="2" xfId="0" applyFont="1" applyFill="1" applyBorder="1"/>
    <xf numFmtId="0" fontId="18" fillId="4" borderId="12" xfId="0" applyFont="1" applyFill="1" applyBorder="1" applyAlignment="1">
      <alignment horizontal="left" wrapText="1"/>
    </xf>
    <xf numFmtId="0" fontId="21" fillId="4" borderId="13" xfId="0" applyFont="1" applyFill="1" applyBorder="1" applyAlignment="1">
      <alignment horizontal="center" vertical="center" wrapText="1"/>
    </xf>
    <xf numFmtId="0" fontId="23" fillId="4" borderId="11" xfId="0" applyFont="1" applyFill="1" applyBorder="1" applyAlignment="1">
      <alignment horizontal="left" wrapText="1"/>
    </xf>
    <xf numFmtId="0" fontId="23" fillId="4" borderId="13" xfId="0" applyFont="1" applyFill="1" applyBorder="1" applyAlignment="1">
      <alignment horizontal="left" wrapText="1"/>
    </xf>
    <xf numFmtId="0" fontId="23" fillId="4" borderId="13" xfId="0" applyFont="1" applyFill="1" applyBorder="1" applyAlignment="1">
      <alignment horizontal="left" wrapText="1"/>
    </xf>
    <xf numFmtId="0" fontId="36" fillId="2" borderId="2" xfId="0" applyNumberFormat="1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21" fillId="4" borderId="2" xfId="0" applyFont="1" applyFill="1" applyBorder="1" applyAlignment="1">
      <alignment horizontal="center"/>
    </xf>
    <xf numFmtId="0" fontId="23" fillId="4" borderId="13" xfId="0" applyFont="1" applyFill="1" applyBorder="1" applyAlignment="1">
      <alignment horizontal="left" wrapText="1"/>
    </xf>
    <xf numFmtId="0" fontId="20" fillId="0" borderId="13" xfId="0" applyFont="1" applyFill="1" applyBorder="1" applyAlignment="1">
      <alignment horizontal="center" vertical="center" wrapText="1"/>
    </xf>
    <xf numFmtId="0" fontId="26" fillId="2" borderId="2" xfId="0" applyFont="1" applyFill="1" applyBorder="1"/>
    <xf numFmtId="0" fontId="25" fillId="5" borderId="2" xfId="0" applyFont="1" applyFill="1" applyBorder="1"/>
    <xf numFmtId="0" fontId="26" fillId="5" borderId="2" xfId="0" applyFont="1" applyFill="1" applyBorder="1"/>
    <xf numFmtId="0" fontId="20" fillId="0" borderId="2" xfId="0" applyFont="1" applyFill="1" applyBorder="1" applyAlignment="1">
      <alignment horizontal="center"/>
    </xf>
    <xf numFmtId="0" fontId="25" fillId="4" borderId="12" xfId="0" applyFont="1" applyFill="1" applyBorder="1" applyAlignment="1">
      <alignment horizontal="left" wrapText="1"/>
    </xf>
    <xf numFmtId="0" fontId="25" fillId="0" borderId="0" xfId="0" applyFont="1" applyFill="1" applyBorder="1"/>
    <xf numFmtId="0" fontId="21" fillId="0" borderId="13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wrapText="1"/>
    </xf>
    <xf numFmtId="0" fontId="23" fillId="4" borderId="13" xfId="0" applyFont="1" applyFill="1" applyBorder="1" applyAlignment="1">
      <alignment horizontal="center" wrapText="1"/>
    </xf>
    <xf numFmtId="0" fontId="12" fillId="0" borderId="0" xfId="0" applyFont="1"/>
    <xf numFmtId="0" fontId="18" fillId="0" borderId="13" xfId="0" applyFont="1" applyFill="1" applyBorder="1" applyAlignment="1">
      <alignment horizontal="center" vertical="center" wrapText="1"/>
    </xf>
    <xf numFmtId="0" fontId="23" fillId="4" borderId="13" xfId="0" applyFont="1" applyFill="1" applyBorder="1" applyAlignment="1">
      <alignment horizontal="center" wrapText="1"/>
    </xf>
    <xf numFmtId="0" fontId="21" fillId="5" borderId="2" xfId="0" applyFont="1" applyFill="1" applyBorder="1" applyAlignment="1">
      <alignment horizontal="center"/>
    </xf>
    <xf numFmtId="0" fontId="25" fillId="5" borderId="2" xfId="0" applyFont="1" applyFill="1" applyBorder="1" applyAlignment="1">
      <alignment horizontal="center"/>
    </xf>
    <xf numFmtId="0" fontId="32" fillId="5" borderId="2" xfId="0" applyFont="1" applyFill="1" applyBorder="1"/>
    <xf numFmtId="0" fontId="20" fillId="5" borderId="2" xfId="0" applyFont="1" applyFill="1" applyBorder="1"/>
    <xf numFmtId="0" fontId="33" fillId="5" borderId="2" xfId="0" applyFont="1" applyFill="1" applyBorder="1"/>
    <xf numFmtId="0" fontId="18" fillId="5" borderId="2" xfId="0" applyFont="1" applyFill="1" applyBorder="1"/>
    <xf numFmtId="0" fontId="32" fillId="5" borderId="2" xfId="0" applyFont="1" applyFill="1" applyBorder="1" applyAlignment="1">
      <alignment vertical="center"/>
    </xf>
    <xf numFmtId="0" fontId="26" fillId="5" borderId="2" xfId="0" applyFont="1" applyFill="1" applyBorder="1" applyAlignment="1">
      <alignment vertical="center"/>
    </xf>
    <xf numFmtId="0" fontId="11" fillId="0" borderId="0" xfId="0" applyFont="1" applyFill="1"/>
    <xf numFmtId="2" fontId="26" fillId="0" borderId="2" xfId="0" applyNumberFormat="1" applyFont="1" applyFill="1" applyBorder="1"/>
    <xf numFmtId="2" fontId="26" fillId="4" borderId="2" xfId="0" applyNumberFormat="1" applyFont="1" applyFill="1" applyBorder="1"/>
    <xf numFmtId="0" fontId="39" fillId="3" borderId="2" xfId="0" applyFont="1" applyFill="1" applyBorder="1"/>
    <xf numFmtId="0" fontId="23" fillId="0" borderId="0" xfId="0" applyFont="1" applyFill="1" applyBorder="1" applyAlignment="1">
      <alignment horizontal="left" wrapText="1"/>
    </xf>
    <xf numFmtId="0" fontId="10" fillId="0" borderId="0" xfId="0" applyFont="1"/>
    <xf numFmtId="9" fontId="0" fillId="0" borderId="0" xfId="1" applyFont="1"/>
    <xf numFmtId="0" fontId="24" fillId="2" borderId="2" xfId="0" applyFont="1" applyFill="1" applyBorder="1"/>
    <xf numFmtId="0" fontId="9" fillId="0" borderId="0" xfId="0" applyFont="1" applyFill="1"/>
    <xf numFmtId="0" fontId="21" fillId="0" borderId="3" xfId="0" applyFont="1" applyFill="1" applyBorder="1" applyAlignment="1">
      <alignment horizontal="center"/>
    </xf>
    <xf numFmtId="0" fontId="24" fillId="3" borderId="2" xfId="0" applyFont="1" applyFill="1" applyBorder="1"/>
    <xf numFmtId="0" fontId="8" fillId="0" borderId="0" xfId="0" applyFont="1"/>
    <xf numFmtId="0" fontId="25" fillId="0" borderId="13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/>
    </xf>
    <xf numFmtId="0" fontId="7" fillId="0" borderId="0" xfId="0" applyFont="1" applyFill="1"/>
    <xf numFmtId="0" fontId="7" fillId="0" borderId="0" xfId="0" applyFont="1"/>
    <xf numFmtId="2" fontId="25" fillId="0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/>
    <xf numFmtId="0" fontId="20" fillId="4" borderId="2" xfId="0" applyFont="1" applyFill="1" applyBorder="1"/>
    <xf numFmtId="0" fontId="23" fillId="4" borderId="13" xfId="0" applyFont="1" applyFill="1" applyBorder="1" applyAlignment="1">
      <alignment horizontal="center" wrapText="1"/>
    </xf>
    <xf numFmtId="0" fontId="25" fillId="5" borderId="2" xfId="0" applyFont="1" applyFill="1" applyBorder="1" applyAlignment="1"/>
    <xf numFmtId="0" fontId="25" fillId="0" borderId="2" xfId="0" applyFont="1" applyFill="1" applyBorder="1" applyAlignment="1">
      <alignment horizontal="center"/>
    </xf>
    <xf numFmtId="0" fontId="6" fillId="0" borderId="0" xfId="0" applyFont="1" applyBorder="1"/>
    <xf numFmtId="0" fontId="41" fillId="0" borderId="0" xfId="0" applyFont="1"/>
    <xf numFmtId="0" fontId="42" fillId="0" borderId="0" xfId="0" applyFont="1" applyFill="1" applyBorder="1" applyAlignment="1">
      <alignment horizontal="left"/>
    </xf>
    <xf numFmtId="0" fontId="41" fillId="0" borderId="0" xfId="0" applyNumberFormat="1" applyFont="1"/>
    <xf numFmtId="0" fontId="41" fillId="0" borderId="0" xfId="0" applyFont="1" applyFill="1"/>
    <xf numFmtId="0" fontId="15" fillId="0" borderId="2" xfId="0" applyNumberFormat="1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/>
    </xf>
    <xf numFmtId="0" fontId="43" fillId="5" borderId="2" xfId="0" applyFont="1" applyFill="1" applyBorder="1" applyAlignment="1">
      <alignment horizontal="center" vertical="center"/>
    </xf>
    <xf numFmtId="0" fontId="15" fillId="5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/>
    </xf>
    <xf numFmtId="2" fontId="15" fillId="0" borderId="2" xfId="1" applyNumberFormat="1" applyFont="1" applyFill="1" applyBorder="1" applyAlignment="1">
      <alignment horizontal="right" vertical="center"/>
    </xf>
    <xf numFmtId="0" fontId="15" fillId="0" borderId="2" xfId="0" applyFont="1" applyFill="1" applyBorder="1"/>
    <xf numFmtId="0" fontId="36" fillId="4" borderId="11" xfId="0" applyFont="1" applyFill="1" applyBorder="1" applyAlignment="1">
      <alignment horizontal="left" vertical="center" wrapText="1"/>
    </xf>
    <xf numFmtId="0" fontId="36" fillId="4" borderId="13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center" vertical="center"/>
    </xf>
    <xf numFmtId="0" fontId="43" fillId="4" borderId="2" xfId="0" applyFont="1" applyFill="1" applyBorder="1"/>
    <xf numFmtId="0" fontId="43" fillId="4" borderId="2" xfId="0" applyFont="1" applyFill="1" applyBorder="1" applyAlignment="1">
      <alignment horizontal="center" vertical="center"/>
    </xf>
    <xf numFmtId="0" fontId="15" fillId="4" borderId="2" xfId="0" applyNumberFormat="1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2" xfId="0" applyFont="1" applyFill="1" applyBorder="1"/>
    <xf numFmtId="0" fontId="36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43" fillId="0" borderId="8" xfId="0" applyFont="1" applyFill="1" applyBorder="1"/>
    <xf numFmtId="0" fontId="43" fillId="0" borderId="0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2" fontId="15" fillId="0" borderId="2" xfId="0" applyNumberFormat="1" applyFont="1" applyFill="1" applyBorder="1" applyAlignment="1">
      <alignment horizontal="right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0" xfId="0" applyFont="1" applyFill="1"/>
    <xf numFmtId="2" fontId="15" fillId="4" borderId="2" xfId="0" applyNumberFormat="1" applyFont="1" applyFill="1" applyBorder="1" applyAlignment="1">
      <alignment horizontal="right" vertical="center"/>
    </xf>
    <xf numFmtId="0" fontId="43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vertical="center"/>
    </xf>
    <xf numFmtId="0" fontId="15" fillId="2" borderId="2" xfId="0" applyFont="1" applyFill="1" applyBorder="1" applyAlignment="1">
      <alignment horizontal="center" vertical="center"/>
    </xf>
    <xf numFmtId="0" fontId="36" fillId="4" borderId="11" xfId="0" applyFont="1" applyFill="1" applyBorder="1" applyAlignment="1">
      <alignment horizontal="left" vertical="top" wrapText="1"/>
    </xf>
    <xf numFmtId="0" fontId="36" fillId="4" borderId="13" xfId="0" applyFont="1" applyFill="1" applyBorder="1" applyAlignment="1">
      <alignment horizontal="left" vertical="top" wrapText="1"/>
    </xf>
    <xf numFmtId="0" fontId="15" fillId="4" borderId="3" xfId="0" applyFont="1" applyFill="1" applyBorder="1" applyAlignment="1">
      <alignment horizontal="center"/>
    </xf>
    <xf numFmtId="0" fontId="43" fillId="4" borderId="3" xfId="0" applyFont="1" applyFill="1" applyBorder="1" applyAlignment="1">
      <alignment horizontal="center"/>
    </xf>
    <xf numFmtId="0" fontId="15" fillId="4" borderId="3" xfId="0" applyNumberFormat="1" applyFont="1" applyFill="1" applyBorder="1" applyAlignment="1">
      <alignment horizontal="center"/>
    </xf>
    <xf numFmtId="0" fontId="15" fillId="4" borderId="0" xfId="0" applyNumberFormat="1" applyFont="1" applyFill="1" applyAlignment="1">
      <alignment horizontal="center"/>
    </xf>
    <xf numFmtId="0" fontId="15" fillId="4" borderId="0" xfId="0" applyFont="1" applyFill="1" applyAlignment="1">
      <alignment horizontal="center"/>
    </xf>
    <xf numFmtId="0" fontId="43" fillId="0" borderId="13" xfId="0" applyFont="1" applyFill="1" applyBorder="1" applyAlignment="1">
      <alignment horizontal="center" wrapText="1"/>
    </xf>
    <xf numFmtId="0" fontId="43" fillId="2" borderId="2" xfId="0" applyFont="1" applyFill="1" applyBorder="1"/>
    <xf numFmtId="0" fontId="15" fillId="0" borderId="2" xfId="0" applyNumberFormat="1" applyFont="1" applyFill="1" applyBorder="1"/>
    <xf numFmtId="2" fontId="15" fillId="0" borderId="2" xfId="0" applyNumberFormat="1" applyFont="1" applyFill="1" applyBorder="1" applyAlignment="1">
      <alignment horizontal="right"/>
    </xf>
    <xf numFmtId="0" fontId="43" fillId="4" borderId="11" xfId="0" applyFont="1" applyFill="1" applyBorder="1" applyAlignment="1">
      <alignment horizontal="left" wrapText="1"/>
    </xf>
    <xf numFmtId="0" fontId="43" fillId="4" borderId="13" xfId="0" applyFont="1" applyFill="1" applyBorder="1" applyAlignment="1">
      <alignment horizontal="left" wrapText="1"/>
    </xf>
    <xf numFmtId="0" fontId="43" fillId="4" borderId="13" xfId="0" applyFont="1" applyFill="1" applyBorder="1" applyAlignment="1">
      <alignment horizontal="center" vertical="center" wrapText="1"/>
    </xf>
    <xf numFmtId="0" fontId="15" fillId="4" borderId="2" xfId="0" applyNumberFormat="1" applyFont="1" applyFill="1" applyBorder="1"/>
    <xf numFmtId="0" fontId="36" fillId="4" borderId="2" xfId="0" applyFont="1" applyFill="1" applyBorder="1"/>
    <xf numFmtId="0" fontId="15" fillId="4" borderId="2" xfId="0" applyFont="1" applyFill="1" applyBorder="1" applyAlignment="1">
      <alignment horizontal="right"/>
    </xf>
    <xf numFmtId="0" fontId="36" fillId="4" borderId="11" xfId="0" applyFont="1" applyFill="1" applyBorder="1" applyAlignment="1">
      <alignment horizontal="left" wrapText="1"/>
    </xf>
    <xf numFmtId="0" fontId="36" fillId="4" borderId="13" xfId="0" applyFont="1" applyFill="1" applyBorder="1" applyAlignment="1">
      <alignment horizontal="left" wrapText="1"/>
    </xf>
    <xf numFmtId="0" fontId="15" fillId="0" borderId="0" xfId="0" applyFont="1" applyFill="1" applyBorder="1"/>
    <xf numFmtId="0" fontId="15" fillId="0" borderId="2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6" fillId="2" borderId="2" xfId="0" applyFont="1" applyFill="1" applyBorder="1" applyAlignment="1">
      <alignment horizontal="center" vertical="center"/>
    </xf>
    <xf numFmtId="0" fontId="43" fillId="2" borderId="2" xfId="0" applyNumberFormat="1" applyFont="1" applyFill="1" applyBorder="1" applyAlignment="1">
      <alignment horizontal="center" vertical="center"/>
    </xf>
    <xf numFmtId="0" fontId="43" fillId="4" borderId="2" xfId="0" applyNumberFormat="1" applyFont="1" applyFill="1" applyBorder="1" applyAlignment="1">
      <alignment horizontal="center" vertical="center"/>
    </xf>
    <xf numFmtId="0" fontId="36" fillId="4" borderId="12" xfId="0" applyFont="1" applyFill="1" applyBorder="1" applyAlignment="1">
      <alignment horizontal="left" vertical="center" wrapText="1"/>
    </xf>
    <xf numFmtId="0" fontId="36" fillId="5" borderId="2" xfId="0" applyFont="1" applyFill="1" applyBorder="1" applyAlignment="1">
      <alignment horizontal="center" vertical="center"/>
    </xf>
    <xf numFmtId="0" fontId="36" fillId="4" borderId="11" xfId="0" applyFont="1" applyFill="1" applyBorder="1" applyAlignment="1">
      <alignment vertical="center" wrapText="1"/>
    </xf>
    <xf numFmtId="0" fontId="36" fillId="4" borderId="13" xfId="0" applyFont="1" applyFill="1" applyBorder="1" applyAlignment="1">
      <alignment vertical="center" wrapText="1"/>
    </xf>
    <xf numFmtId="0" fontId="36" fillId="0" borderId="2" xfId="0" applyFont="1" applyFill="1" applyBorder="1" applyAlignment="1">
      <alignment horizontal="center" vertical="center"/>
    </xf>
    <xf numFmtId="0" fontId="36" fillId="0" borderId="2" xfId="0" applyNumberFormat="1" applyFont="1" applyFill="1" applyBorder="1" applyAlignment="1">
      <alignment horizontal="center" vertical="center"/>
    </xf>
    <xf numFmtId="0" fontId="36" fillId="4" borderId="2" xfId="0" applyNumberFormat="1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left" vertical="center" wrapText="1"/>
    </xf>
    <xf numFmtId="0" fontId="15" fillId="4" borderId="13" xfId="0" applyFont="1" applyFill="1" applyBorder="1" applyAlignment="1">
      <alignment horizontal="left" vertical="center" wrapText="1"/>
    </xf>
    <xf numFmtId="0" fontId="36" fillId="4" borderId="12" xfId="0" applyFont="1" applyFill="1" applyBorder="1" applyAlignment="1">
      <alignment horizontal="left" wrapText="1"/>
    </xf>
    <xf numFmtId="0" fontId="15" fillId="4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right" vertical="center"/>
    </xf>
    <xf numFmtId="0" fontId="43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43" fillId="3" borderId="2" xfId="0" applyNumberFormat="1" applyFont="1" applyFill="1" applyBorder="1" applyAlignment="1">
      <alignment horizontal="center" vertical="center"/>
    </xf>
    <xf numFmtId="2" fontId="43" fillId="3" borderId="2" xfId="0" applyNumberFormat="1" applyFont="1" applyFill="1" applyBorder="1" applyAlignment="1">
      <alignment horizontal="center" vertical="center"/>
    </xf>
    <xf numFmtId="0" fontId="43" fillId="3" borderId="2" xfId="0" applyFont="1" applyFill="1" applyBorder="1" applyAlignment="1">
      <alignment vertical="center"/>
    </xf>
    <xf numFmtId="0" fontId="43" fillId="3" borderId="2" xfId="0" applyFont="1" applyFill="1" applyBorder="1" applyAlignment="1">
      <alignment horizontal="center" vertical="center"/>
    </xf>
    <xf numFmtId="0" fontId="43" fillId="0" borderId="2" xfId="0" applyFont="1" applyBorder="1"/>
    <xf numFmtId="0" fontId="15" fillId="0" borderId="0" xfId="0" applyNumberFormat="1" applyFont="1"/>
    <xf numFmtId="9" fontId="15" fillId="0" borderId="0" xfId="1" applyFont="1"/>
    <xf numFmtId="0" fontId="5" fillId="0" borderId="0" xfId="0" applyFont="1"/>
    <xf numFmtId="0" fontId="21" fillId="3" borderId="2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wrapText="1"/>
    </xf>
    <xf numFmtId="0" fontId="18" fillId="0" borderId="13" xfId="0" applyFont="1" applyFill="1" applyBorder="1" applyAlignment="1">
      <alignment horizontal="center" wrapText="1"/>
    </xf>
    <xf numFmtId="0" fontId="19" fillId="0" borderId="0" xfId="0" applyFont="1" applyFill="1" applyAlignment="1">
      <alignment wrapText="1"/>
    </xf>
    <xf numFmtId="0" fontId="19" fillId="0" borderId="0" xfId="0" applyFont="1" applyFill="1"/>
    <xf numFmtId="0" fontId="15" fillId="4" borderId="3" xfId="0" applyFont="1" applyFill="1" applyBorder="1" applyAlignment="1"/>
    <xf numFmtId="0" fontId="20" fillId="0" borderId="13" xfId="0" applyFont="1" applyFill="1" applyBorder="1" applyAlignment="1">
      <alignment horizontal="center" wrapText="1"/>
    </xf>
    <xf numFmtId="0" fontId="23" fillId="4" borderId="11" xfId="0" applyFont="1" applyFill="1" applyBorder="1" applyAlignment="1">
      <alignment horizontal="left" vertical="center" wrapText="1"/>
    </xf>
    <xf numFmtId="0" fontId="23" fillId="4" borderId="13" xfId="0" applyFont="1" applyFill="1" applyBorder="1" applyAlignment="1">
      <alignment horizontal="left" vertical="center" wrapText="1"/>
    </xf>
    <xf numFmtId="0" fontId="20" fillId="4" borderId="2" xfId="0" applyFont="1" applyFill="1" applyBorder="1" applyAlignment="1">
      <alignment horizontal="center" vertical="center"/>
    </xf>
    <xf numFmtId="2" fontId="21" fillId="3" borderId="2" xfId="0" applyNumberFormat="1" applyFont="1" applyFill="1" applyBorder="1" applyAlignment="1">
      <alignment horizontal="center" vertical="center"/>
    </xf>
    <xf numFmtId="0" fontId="44" fillId="0" borderId="0" xfId="0" applyFont="1"/>
    <xf numFmtId="0" fontId="0" fillId="3" borderId="2" xfId="0" applyFill="1" applyBorder="1"/>
    <xf numFmtId="0" fontId="15" fillId="0" borderId="0" xfId="0" applyFont="1" applyFill="1"/>
    <xf numFmtId="0" fontId="25" fillId="0" borderId="13" xfId="0" applyFont="1" applyFill="1" applyBorder="1" applyAlignment="1">
      <alignment horizontal="center" vertical="center" wrapText="1"/>
    </xf>
    <xf numFmtId="0" fontId="23" fillId="4" borderId="13" xfId="0" applyFont="1" applyFill="1" applyBorder="1" applyAlignment="1">
      <alignment horizontal="left" wrapText="1"/>
    </xf>
    <xf numFmtId="0" fontId="19" fillId="0" borderId="2" xfId="0" applyFont="1" applyFill="1" applyBorder="1" applyAlignment="1">
      <alignment vertical="center"/>
    </xf>
    <xf numFmtId="0" fontId="45" fillId="3" borderId="2" xfId="0" applyFont="1" applyFill="1" applyBorder="1" applyAlignment="1">
      <alignment horizontal="center" vertical="center"/>
    </xf>
    <xf numFmtId="2" fontId="45" fillId="3" borderId="2" xfId="0" applyNumberFormat="1" applyFont="1" applyFill="1" applyBorder="1" applyAlignment="1">
      <alignment horizontal="center" vertical="center"/>
    </xf>
    <xf numFmtId="0" fontId="45" fillId="4" borderId="2" xfId="0" applyFont="1" applyFill="1" applyBorder="1" applyAlignment="1">
      <alignment horizontal="center" vertical="center"/>
    </xf>
    <xf numFmtId="2" fontId="45" fillId="4" borderId="2" xfId="0" applyNumberFormat="1" applyFont="1" applyFill="1" applyBorder="1" applyAlignment="1">
      <alignment horizontal="center" vertical="center"/>
    </xf>
    <xf numFmtId="9" fontId="19" fillId="0" borderId="0" xfId="1" applyFont="1"/>
    <xf numFmtId="0" fontId="15" fillId="4" borderId="2" xfId="0" applyFont="1" applyFill="1" applyBorder="1" applyAlignment="1">
      <alignment horizontal="center"/>
    </xf>
    <xf numFmtId="0" fontId="25" fillId="4" borderId="13" xfId="0" applyFont="1" applyFill="1" applyBorder="1" applyAlignment="1">
      <alignment horizontal="center" vertical="center" wrapText="1"/>
    </xf>
    <xf numFmtId="0" fontId="23" fillId="4" borderId="13" xfId="0" applyFont="1" applyFill="1" applyBorder="1" applyAlignment="1">
      <alignment horizontal="left" wrapText="1"/>
    </xf>
    <xf numFmtId="0" fontId="20" fillId="0" borderId="1" xfId="0" applyFont="1" applyFill="1" applyBorder="1" applyAlignment="1">
      <alignment horizontal="center" vertical="center" wrapText="1"/>
    </xf>
    <xf numFmtId="0" fontId="46" fillId="0" borderId="2" xfId="0" applyFont="1" applyFill="1" applyBorder="1"/>
    <xf numFmtId="0" fontId="18" fillId="0" borderId="0" xfId="0" applyFont="1"/>
    <xf numFmtId="0" fontId="25" fillId="0" borderId="2" xfId="0" applyFont="1" applyFill="1" applyBorder="1" applyAlignment="1">
      <alignment horizontal="right"/>
    </xf>
    <xf numFmtId="0" fontId="28" fillId="0" borderId="3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2" xfId="0" applyFont="1" applyBorder="1"/>
    <xf numFmtId="0" fontId="0" fillId="4" borderId="0" xfId="0" applyFill="1"/>
    <xf numFmtId="0" fontId="28" fillId="0" borderId="11" xfId="0" applyFont="1" applyFill="1" applyBorder="1" applyAlignment="1">
      <alignment vertical="center"/>
    </xf>
    <xf numFmtId="0" fontId="15" fillId="0" borderId="0" xfId="0" applyFont="1" applyAlignment="1">
      <alignment wrapText="1"/>
    </xf>
    <xf numFmtId="0" fontId="18" fillId="0" borderId="0" xfId="0" applyFont="1" applyAlignment="1"/>
    <xf numFmtId="0" fontId="3" fillId="0" borderId="0" xfId="0" applyFont="1"/>
    <xf numFmtId="0" fontId="43" fillId="0" borderId="3" xfId="0" applyFont="1" applyFill="1" applyBorder="1"/>
    <xf numFmtId="0" fontId="15" fillId="0" borderId="2" xfId="0" applyFont="1" applyFill="1" applyBorder="1" applyAlignment="1">
      <alignment vertical="center"/>
    </xf>
    <xf numFmtId="0" fontId="43" fillId="0" borderId="3" xfId="0" applyFont="1" applyFill="1" applyBorder="1" applyAlignment="1">
      <alignment horizontal="center" vertical="center"/>
    </xf>
    <xf numFmtId="0" fontId="43" fillId="0" borderId="2" xfId="0" applyNumberFormat="1" applyFont="1" applyFill="1" applyBorder="1" applyAlignment="1">
      <alignment horizontal="center" vertical="center"/>
    </xf>
    <xf numFmtId="2" fontId="43" fillId="0" borderId="2" xfId="0" applyNumberFormat="1" applyFont="1" applyFill="1" applyBorder="1" applyAlignment="1">
      <alignment horizontal="right" vertical="center"/>
    </xf>
    <xf numFmtId="0" fontId="43" fillId="4" borderId="2" xfId="0" applyFont="1" applyFill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2" fillId="0" borderId="0" xfId="0" applyFont="1" applyFill="1"/>
    <xf numFmtId="49" fontId="21" fillId="4" borderId="2" xfId="0" applyNumberFormat="1" applyFont="1" applyFill="1" applyBorder="1" applyAlignment="1">
      <alignment horizontal="center" vertical="center"/>
    </xf>
    <xf numFmtId="0" fontId="0" fillId="5" borderId="2" xfId="0" applyFill="1" applyBorder="1"/>
    <xf numFmtId="0" fontId="36" fillId="4" borderId="3" xfId="0" applyFont="1" applyFill="1" applyBorder="1" applyAlignment="1">
      <alignment horizontal="center"/>
    </xf>
    <xf numFmtId="0" fontId="36" fillId="4" borderId="2" xfId="0" applyFont="1" applyFill="1" applyBorder="1" applyAlignment="1">
      <alignment horizontal="center"/>
    </xf>
    <xf numFmtId="0" fontId="36" fillId="4" borderId="1" xfId="0" applyFont="1" applyFill="1" applyBorder="1" applyAlignment="1">
      <alignment horizontal="center"/>
    </xf>
    <xf numFmtId="0" fontId="36" fillId="4" borderId="0" xfId="0" applyFont="1" applyFill="1" applyAlignment="1">
      <alignment horizontal="center"/>
    </xf>
    <xf numFmtId="0" fontId="36" fillId="4" borderId="2" xfId="0" applyNumberFormat="1" applyFont="1" applyFill="1" applyBorder="1" applyAlignment="1">
      <alignment horizontal="center"/>
    </xf>
    <xf numFmtId="0" fontId="25" fillId="4" borderId="13" xfId="0" applyFont="1" applyFill="1" applyBorder="1" applyAlignment="1">
      <alignment horizontal="center" vertical="center" wrapText="1"/>
    </xf>
    <xf numFmtId="0" fontId="21" fillId="4" borderId="13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wrapText="1"/>
    </xf>
    <xf numFmtId="0" fontId="25" fillId="0" borderId="2" xfId="0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left" vertical="center" wrapText="1"/>
    </xf>
    <xf numFmtId="0" fontId="21" fillId="4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43" fillId="0" borderId="4" xfId="0" applyFont="1" applyFill="1" applyBorder="1" applyAlignment="1">
      <alignment horizontal="left" vertical="center" wrapText="1"/>
    </xf>
    <xf numFmtId="0" fontId="43" fillId="0" borderId="5" xfId="0" applyFont="1" applyFill="1" applyBorder="1" applyAlignment="1">
      <alignment horizontal="left" vertical="center" wrapText="1"/>
    </xf>
    <xf numFmtId="0" fontId="43" fillId="0" borderId="6" xfId="0" applyFont="1" applyFill="1" applyBorder="1" applyAlignment="1">
      <alignment horizontal="left" vertical="center" wrapText="1"/>
    </xf>
    <xf numFmtId="0" fontId="43" fillId="0" borderId="7" xfId="0" applyFont="1" applyFill="1" applyBorder="1" applyAlignment="1">
      <alignment horizontal="left" vertical="center" wrapText="1"/>
    </xf>
    <xf numFmtId="0" fontId="43" fillId="4" borderId="9" xfId="0" applyFont="1" applyFill="1" applyBorder="1" applyAlignment="1">
      <alignment horizontal="center" vertical="center" wrapText="1"/>
    </xf>
    <xf numFmtId="0" fontId="43" fillId="4" borderId="10" xfId="0" applyFont="1" applyFill="1" applyBorder="1" applyAlignment="1">
      <alignment horizontal="center" vertical="center" wrapText="1"/>
    </xf>
    <xf numFmtId="0" fontId="43" fillId="0" borderId="2" xfId="0" applyFont="1" applyFill="1" applyBorder="1" applyAlignment="1">
      <alignment horizontal="left" vertical="center" wrapText="1"/>
    </xf>
    <xf numFmtId="0" fontId="41" fillId="0" borderId="0" xfId="0" applyFont="1" applyAlignment="1">
      <alignment horizontal="center"/>
    </xf>
    <xf numFmtId="0" fontId="24" fillId="0" borderId="9" xfId="0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horizontal="left" vertical="center" wrapText="1"/>
    </xf>
    <xf numFmtId="0" fontId="24" fillId="0" borderId="12" xfId="0" applyFont="1" applyFill="1" applyBorder="1" applyAlignment="1">
      <alignment horizontal="left" wrapText="1"/>
    </xf>
    <xf numFmtId="0" fontId="24" fillId="0" borderId="13" xfId="0" applyFont="1" applyFill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20" fillId="0" borderId="11" xfId="0" applyFont="1" applyFill="1" applyBorder="1" applyAlignment="1">
      <alignment horizontal="left" wrapText="1"/>
    </xf>
    <xf numFmtId="0" fontId="20" fillId="0" borderId="13" xfId="0" applyFont="1" applyFill="1" applyBorder="1" applyAlignment="1">
      <alignment horizontal="left" wrapText="1"/>
    </xf>
    <xf numFmtId="0" fontId="20" fillId="0" borderId="12" xfId="0" applyFont="1" applyFill="1" applyBorder="1" applyAlignment="1">
      <alignment horizontal="left" wrapText="1"/>
    </xf>
    <xf numFmtId="0" fontId="15" fillId="0" borderId="13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3" fillId="0" borderId="11" xfId="0" applyFont="1" applyFill="1" applyBorder="1" applyAlignment="1">
      <alignment horizontal="left" vertical="top" wrapText="1"/>
    </xf>
    <xf numFmtId="0" fontId="43" fillId="0" borderId="13" xfId="0" applyFont="1" applyFill="1" applyBorder="1" applyAlignment="1">
      <alignment horizontal="left" vertical="top" wrapText="1"/>
    </xf>
    <xf numFmtId="0" fontId="20" fillId="0" borderId="11" xfId="0" applyFont="1" applyFill="1" applyBorder="1" applyAlignment="1">
      <alignment horizontal="left" vertical="top" wrapText="1"/>
    </xf>
    <xf numFmtId="0" fontId="20" fillId="0" borderId="13" xfId="0" applyFont="1" applyFill="1" applyBorder="1" applyAlignment="1">
      <alignment horizontal="left" vertical="top" wrapText="1"/>
    </xf>
    <xf numFmtId="0" fontId="43" fillId="0" borderId="11" xfId="0" applyFont="1" applyFill="1" applyBorder="1" applyAlignment="1">
      <alignment vertical="center" wrapText="1"/>
    </xf>
    <xf numFmtId="0" fontId="43" fillId="0" borderId="13" xfId="0" applyFont="1" applyFill="1" applyBorder="1" applyAlignment="1">
      <alignment vertical="center" wrapText="1"/>
    </xf>
    <xf numFmtId="0" fontId="36" fillId="4" borderId="11" xfId="0" applyFont="1" applyFill="1" applyBorder="1" applyAlignment="1">
      <alignment horizontal="center" vertical="center" wrapText="1"/>
    </xf>
    <xf numFmtId="0" fontId="36" fillId="4" borderId="13" xfId="0" applyFont="1" applyFill="1" applyBorder="1" applyAlignment="1">
      <alignment horizontal="center" vertical="center" wrapText="1"/>
    </xf>
    <xf numFmtId="0" fontId="43" fillId="0" borderId="11" xfId="0" applyFont="1" applyFill="1" applyBorder="1" applyAlignment="1">
      <alignment horizontal="left" vertical="center" wrapText="1"/>
    </xf>
    <xf numFmtId="0" fontId="43" fillId="0" borderId="13" xfId="0" applyFont="1" applyFill="1" applyBorder="1" applyAlignment="1">
      <alignment horizontal="left" vertical="center" wrapText="1"/>
    </xf>
    <xf numFmtId="0" fontId="41" fillId="0" borderId="0" xfId="0" applyFont="1" applyFill="1" applyAlignment="1">
      <alignment horizontal="center" wrapText="1"/>
    </xf>
    <xf numFmtId="0" fontId="41" fillId="0" borderId="0" xfId="0" applyFont="1" applyAlignment="1">
      <alignment horizontal="left"/>
    </xf>
    <xf numFmtId="0" fontId="42" fillId="0" borderId="0" xfId="0" applyFont="1" applyFill="1" applyBorder="1" applyAlignment="1">
      <alignment horizontal="left"/>
    </xf>
    <xf numFmtId="0" fontId="0" fillId="0" borderId="0" xfId="0" applyFill="1" applyAlignment="1">
      <alignment horizontal="center" wrapText="1"/>
    </xf>
    <xf numFmtId="0" fontId="14" fillId="0" borderId="0" xfId="0" applyFont="1" applyAlignment="1">
      <alignment horizontal="center"/>
    </xf>
    <xf numFmtId="0" fontId="43" fillId="0" borderId="9" xfId="0" applyFont="1" applyFill="1" applyBorder="1" applyAlignment="1">
      <alignment horizontal="left" vertical="center" wrapText="1"/>
    </xf>
    <xf numFmtId="0" fontId="43" fillId="0" borderId="10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20" fillId="0" borderId="11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left" vertical="center" wrapText="1"/>
    </xf>
    <xf numFmtId="0" fontId="43" fillId="0" borderId="14" xfId="0" applyFont="1" applyFill="1" applyBorder="1" applyAlignment="1">
      <alignment horizontal="left" vertical="center" wrapText="1"/>
    </xf>
    <xf numFmtId="0" fontId="43" fillId="0" borderId="0" xfId="0" applyFont="1" applyFill="1" applyBorder="1" applyAlignment="1">
      <alignment horizontal="left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/>
    </xf>
    <xf numFmtId="0" fontId="15" fillId="4" borderId="12" xfId="0" applyFont="1" applyFill="1" applyBorder="1" applyAlignment="1">
      <alignment horizontal="center"/>
    </xf>
    <xf numFmtId="0" fontId="43" fillId="0" borderId="11" xfId="0" applyFont="1" applyFill="1" applyBorder="1" applyAlignment="1">
      <alignment horizontal="left" wrapText="1"/>
    </xf>
    <xf numFmtId="0" fontId="43" fillId="0" borderId="13" xfId="0" applyFont="1" applyFill="1" applyBorder="1" applyAlignment="1">
      <alignment horizontal="left" wrapText="1"/>
    </xf>
    <xf numFmtId="0" fontId="15" fillId="0" borderId="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5" fillId="0" borderId="6" xfId="0" applyFont="1" applyBorder="1"/>
    <xf numFmtId="0" fontId="15" fillId="0" borderId="7" xfId="0" applyFont="1" applyBorder="1"/>
    <xf numFmtId="0" fontId="15" fillId="0" borderId="9" xfId="0" applyFont="1" applyBorder="1"/>
    <xf numFmtId="0" fontId="15" fillId="0" borderId="10" xfId="0" applyFont="1" applyBorder="1"/>
    <xf numFmtId="0" fontId="15" fillId="0" borderId="11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5" fillId="0" borderId="11" xfId="0" applyFont="1" applyFill="1" applyBorder="1" applyAlignment="1">
      <alignment horizontal="left" vertical="center" wrapText="1"/>
    </xf>
    <xf numFmtId="0" fontId="25" fillId="0" borderId="13" xfId="0" applyFont="1" applyFill="1" applyBorder="1" applyAlignment="1">
      <alignment horizontal="left" vertical="center" wrapText="1"/>
    </xf>
    <xf numFmtId="0" fontId="25" fillId="0" borderId="12" xfId="0" applyFont="1" applyFill="1" applyBorder="1" applyAlignment="1">
      <alignment horizontal="left" wrapText="1"/>
    </xf>
    <xf numFmtId="0" fontId="25" fillId="0" borderId="13" xfId="0" applyFont="1" applyFill="1" applyBorder="1" applyAlignment="1">
      <alignment horizontal="left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left" wrapText="1"/>
    </xf>
    <xf numFmtId="0" fontId="25" fillId="4" borderId="11" xfId="0" applyFont="1" applyFill="1" applyBorder="1" applyAlignment="1">
      <alignment horizontal="center" vertical="center" wrapText="1"/>
    </xf>
    <xf numFmtId="0" fontId="25" fillId="4" borderId="13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left" wrapText="1"/>
    </xf>
    <xf numFmtId="0" fontId="25" fillId="0" borderId="5" xfId="0" applyFont="1" applyFill="1" applyBorder="1" applyAlignment="1">
      <alignment horizontal="left" wrapText="1"/>
    </xf>
    <xf numFmtId="0" fontId="19" fillId="0" borderId="5" xfId="0" applyFont="1" applyFill="1" applyBorder="1"/>
    <xf numFmtId="0" fontId="19" fillId="0" borderId="6" xfId="0" applyFont="1" applyFill="1" applyBorder="1"/>
    <xf numFmtId="0" fontId="19" fillId="0" borderId="7" xfId="0" applyFont="1" applyFill="1" applyBorder="1"/>
    <xf numFmtId="0" fontId="19" fillId="0" borderId="9" xfId="0" applyFont="1" applyFill="1" applyBorder="1"/>
    <xf numFmtId="0" fontId="19" fillId="0" borderId="10" xfId="0" applyFont="1" applyFill="1" applyBorder="1"/>
    <xf numFmtId="0" fontId="19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1" fillId="3" borderId="11" xfId="0" applyFont="1" applyFill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 wrapText="1"/>
    </xf>
    <xf numFmtId="0" fontId="21" fillId="4" borderId="11" xfId="0" applyFont="1" applyFill="1" applyBorder="1" applyAlignment="1">
      <alignment horizontal="center" vertical="center" wrapText="1"/>
    </xf>
    <xf numFmtId="0" fontId="21" fillId="4" borderId="12" xfId="0" applyFont="1" applyFill="1" applyBorder="1" applyAlignment="1">
      <alignment horizontal="center" vertical="center" wrapText="1"/>
    </xf>
    <xf numFmtId="0" fontId="21" fillId="4" borderId="1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25" fillId="0" borderId="7" xfId="0" applyFont="1" applyFill="1" applyBorder="1" applyAlignment="1">
      <alignment horizontal="left" vertical="center" wrapText="1"/>
    </xf>
    <xf numFmtId="0" fontId="25" fillId="0" borderId="1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21" fillId="0" borderId="11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21" fillId="0" borderId="13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wrapText="1"/>
    </xf>
    <xf numFmtId="0" fontId="18" fillId="0" borderId="12" xfId="0" applyFont="1" applyFill="1" applyBorder="1" applyAlignment="1">
      <alignment horizontal="left" wrapText="1"/>
    </xf>
    <xf numFmtId="0" fontId="18" fillId="0" borderId="13" xfId="0" applyFont="1" applyFill="1" applyBorder="1" applyAlignment="1">
      <alignment horizontal="left" wrapText="1"/>
    </xf>
    <xf numFmtId="0" fontId="29" fillId="0" borderId="2" xfId="0" applyFont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left" wrapText="1"/>
    </xf>
    <xf numFmtId="0" fontId="21" fillId="0" borderId="13" xfId="0" applyFont="1" applyFill="1" applyBorder="1" applyAlignment="1">
      <alignment horizontal="left" wrapText="1"/>
    </xf>
    <xf numFmtId="0" fontId="25" fillId="4" borderId="11" xfId="0" applyFont="1" applyFill="1" applyBorder="1" applyAlignment="1">
      <alignment horizontal="center" wrapText="1"/>
    </xf>
    <xf numFmtId="0" fontId="25" fillId="4" borderId="13" xfId="0" applyFont="1" applyFill="1" applyBorder="1" applyAlignment="1">
      <alignment horizontal="center" wrapText="1"/>
    </xf>
    <xf numFmtId="0" fontId="25" fillId="0" borderId="14" xfId="0" applyFont="1" applyBorder="1" applyAlignment="1">
      <alignment horizontal="left" vertical="center"/>
    </xf>
    <xf numFmtId="0" fontId="25" fillId="0" borderId="5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5" fillId="0" borderId="14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15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left" vertical="center" wrapText="1"/>
    </xf>
    <xf numFmtId="0" fontId="20" fillId="0" borderId="14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20" fillId="0" borderId="2" xfId="0" applyFont="1" applyFill="1" applyBorder="1" applyAlignment="1">
      <alignment horizontal="left" vertical="center" wrapText="1"/>
    </xf>
    <xf numFmtId="0" fontId="20" fillId="0" borderId="15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25" fillId="0" borderId="12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14" fontId="17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8" fillId="0" borderId="1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vertical="center"/>
    </xf>
    <xf numFmtId="0" fontId="19" fillId="0" borderId="6" xfId="0" applyFont="1" applyFill="1" applyBorder="1" applyAlignment="1">
      <alignment vertical="center"/>
    </xf>
    <xf numFmtId="0" fontId="19" fillId="0" borderId="7" xfId="0" applyFont="1" applyFill="1" applyBorder="1" applyAlignment="1">
      <alignment vertical="center"/>
    </xf>
    <xf numFmtId="0" fontId="19" fillId="0" borderId="9" xfId="0" applyFont="1" applyFill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14" fontId="17" fillId="0" borderId="0" xfId="0" applyNumberFormat="1" applyFont="1" applyFill="1" applyBorder="1" applyAlignment="1">
      <alignment horizontal="left"/>
    </xf>
    <xf numFmtId="0" fontId="25" fillId="0" borderId="14" xfId="0" applyFont="1" applyFill="1" applyBorder="1" applyAlignment="1">
      <alignment horizontal="left" wrapText="1"/>
    </xf>
    <xf numFmtId="0" fontId="19" fillId="0" borderId="0" xfId="0" applyFont="1" applyAlignment="1">
      <alignment horizontal="center"/>
    </xf>
    <xf numFmtId="0" fontId="18" fillId="3" borderId="12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left" vertical="center" wrapText="1"/>
    </xf>
    <xf numFmtId="0" fontId="21" fillId="0" borderId="13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5" xfId="0" applyFont="1" applyFill="1" applyBorder="1"/>
    <xf numFmtId="0" fontId="21" fillId="0" borderId="6" xfId="0" applyFont="1" applyFill="1" applyBorder="1"/>
    <xf numFmtId="0" fontId="21" fillId="0" borderId="7" xfId="0" applyFont="1" applyFill="1" applyBorder="1"/>
    <xf numFmtId="0" fontId="21" fillId="0" borderId="9" xfId="0" applyFont="1" applyFill="1" applyBorder="1"/>
    <xf numFmtId="0" fontId="21" fillId="0" borderId="10" xfId="0" applyFont="1" applyFill="1" applyBorder="1"/>
    <xf numFmtId="0" fontId="21" fillId="0" borderId="14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left" wrapText="1"/>
    </xf>
    <xf numFmtId="0" fontId="21" fillId="0" borderId="5" xfId="0" applyFont="1" applyFill="1" applyBorder="1" applyAlignment="1">
      <alignment horizontal="left" wrapText="1"/>
    </xf>
    <xf numFmtId="0" fontId="21" fillId="0" borderId="9" xfId="0" applyFont="1" applyFill="1" applyBorder="1" applyAlignment="1">
      <alignment horizontal="left" wrapText="1"/>
    </xf>
    <xf numFmtId="0" fontId="21" fillId="0" borderId="10" xfId="0" applyFont="1" applyFill="1" applyBorder="1" applyAlignment="1">
      <alignment horizontal="left" wrapText="1"/>
    </xf>
    <xf numFmtId="0" fontId="21" fillId="0" borderId="11" xfId="0" applyFont="1" applyFill="1" applyBorder="1" applyAlignment="1">
      <alignment horizontal="left" vertical="center" wrapText="1"/>
    </xf>
    <xf numFmtId="0" fontId="23" fillId="4" borderId="12" xfId="0" applyFont="1" applyFill="1" applyBorder="1" applyAlignment="1">
      <alignment horizontal="center" wrapText="1"/>
    </xf>
    <xf numFmtId="0" fontId="23" fillId="4" borderId="13" xfId="0" applyFont="1" applyFill="1" applyBorder="1" applyAlignment="1">
      <alignment horizontal="center" wrapText="1"/>
    </xf>
    <xf numFmtId="0" fontId="23" fillId="4" borderId="11" xfId="0" applyFont="1" applyFill="1" applyBorder="1" applyAlignment="1">
      <alignment horizontal="left" wrapText="1"/>
    </xf>
    <xf numFmtId="0" fontId="23" fillId="4" borderId="13" xfId="0" applyFont="1" applyFill="1" applyBorder="1" applyAlignment="1">
      <alignment horizontal="left" wrapText="1"/>
    </xf>
    <xf numFmtId="0" fontId="18" fillId="3" borderId="11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/>
    </xf>
    <xf numFmtId="0" fontId="18" fillId="4" borderId="12" xfId="0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wrapText="1"/>
    </xf>
    <xf numFmtId="0" fontId="20" fillId="0" borderId="2" xfId="0" applyFont="1" applyFill="1" applyBorder="1" applyAlignment="1">
      <alignment vertical="center" wrapText="1"/>
    </xf>
    <xf numFmtId="14" fontId="17" fillId="0" borderId="0" xfId="0" applyNumberFormat="1" applyFont="1" applyAlignment="1">
      <alignment horizontal="left"/>
    </xf>
    <xf numFmtId="0" fontId="17" fillId="0" borderId="0" xfId="0" applyFont="1" applyAlignment="1">
      <alignment horizontal="left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90"/>
  <sheetViews>
    <sheetView zoomScale="112" zoomScaleNormal="112" workbookViewId="0">
      <selection activeCell="D20" sqref="D20:E20"/>
    </sheetView>
  </sheetViews>
  <sheetFormatPr defaultColWidth="9" defaultRowHeight="15"/>
  <cols>
    <col min="1" max="1" width="6.85546875" customWidth="1"/>
    <col min="3" max="3" width="17.85546875" customWidth="1"/>
    <col min="5" max="5" width="15.42578125" customWidth="1"/>
    <col min="6" max="6" width="10.85546875" customWidth="1"/>
    <col min="8" max="9" width="4.85546875" customWidth="1"/>
    <col min="10" max="10" width="5" customWidth="1"/>
    <col min="11" max="11" width="4.42578125" customWidth="1"/>
    <col min="12" max="12" width="5" customWidth="1"/>
    <col min="13" max="13" width="5.140625" customWidth="1"/>
    <col min="14" max="14" width="5" style="122" customWidth="1"/>
    <col min="15" max="15" width="4.5703125" customWidth="1"/>
    <col min="16" max="17" width="5" customWidth="1"/>
    <col min="18" max="19" width="5.140625" customWidth="1"/>
    <col min="20" max="20" width="4.5703125" customWidth="1"/>
    <col min="21" max="21" width="4.85546875" customWidth="1"/>
    <col min="22" max="22" width="5.85546875" customWidth="1"/>
    <col min="23" max="23" width="5.28515625" customWidth="1"/>
    <col min="24" max="24" width="4.7109375" customWidth="1"/>
    <col min="25" max="25" width="4.5703125" customWidth="1"/>
    <col min="26" max="29" width="5.140625" customWidth="1"/>
    <col min="30" max="30" width="6.85546875" customWidth="1"/>
    <col min="31" max="31" width="7.28515625" customWidth="1"/>
    <col min="32" max="32" width="8.7109375" customWidth="1"/>
    <col min="33" max="33" width="8.5703125" customWidth="1"/>
    <col min="34" max="34" width="6.140625" customWidth="1"/>
    <col min="35" max="35" width="6.28515625" customWidth="1"/>
  </cols>
  <sheetData>
    <row r="1" spans="1:36" ht="9" customHeight="1"/>
    <row r="2" spans="1:36" ht="10.5" hidden="1" customHeight="1"/>
    <row r="3" spans="1:36" ht="10.5" customHeight="1"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</row>
    <row r="4" spans="1:36" ht="19.5" customHeight="1">
      <c r="C4" s="123"/>
      <c r="N4"/>
      <c r="T4" s="384" t="s">
        <v>271</v>
      </c>
      <c r="U4" s="384"/>
      <c r="V4" s="384"/>
      <c r="W4" s="384"/>
      <c r="X4" s="384"/>
      <c r="Y4" s="384"/>
      <c r="Z4" s="384"/>
      <c r="AA4" s="384"/>
      <c r="AB4" s="384"/>
      <c r="AC4" s="384"/>
      <c r="AD4" s="384"/>
    </row>
    <row r="5" spans="1:36" ht="11.25" customHeight="1">
      <c r="C5" s="123"/>
      <c r="N5"/>
      <c r="T5" s="348"/>
      <c r="U5" s="348"/>
      <c r="V5" s="348"/>
      <c r="W5" s="348"/>
      <c r="X5" s="348"/>
      <c r="Y5" s="348"/>
      <c r="Z5" s="348"/>
      <c r="AA5" s="348"/>
      <c r="AB5" s="348"/>
      <c r="AC5" s="348"/>
      <c r="AD5" s="348"/>
    </row>
    <row r="6" spans="1:36" ht="15.75" hidden="1" customHeight="1">
      <c r="C6" s="123"/>
      <c r="N6"/>
      <c r="T6" s="387"/>
      <c r="U6" s="387"/>
      <c r="V6" s="387"/>
      <c r="W6" s="387"/>
      <c r="X6" s="387"/>
      <c r="Y6" s="387"/>
      <c r="Z6" s="387"/>
      <c r="AA6" s="387"/>
      <c r="AB6" s="387"/>
      <c r="AC6" s="387"/>
      <c r="AD6" s="387"/>
    </row>
    <row r="7" spans="1:36" ht="10.5" hidden="1" customHeight="1">
      <c r="H7" t="e">
        <f>'худож. направленности'!I90:J90</f>
        <v>#VALUE!</v>
      </c>
      <c r="N7"/>
      <c r="T7" s="387"/>
      <c r="U7" s="387"/>
      <c r="V7" s="387"/>
      <c r="W7" s="387"/>
      <c r="X7" s="387"/>
      <c r="Y7" s="387"/>
      <c r="Z7" s="387"/>
      <c r="AA7" s="387"/>
      <c r="AB7" s="387"/>
      <c r="AC7" s="387"/>
      <c r="AD7" s="387"/>
    </row>
    <row r="8" spans="1:36" ht="26.25" customHeight="1">
      <c r="B8" s="202"/>
      <c r="C8" s="388" t="s">
        <v>272</v>
      </c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  <c r="O8" s="388"/>
      <c r="P8" s="388"/>
      <c r="Q8" s="388"/>
      <c r="R8" s="388"/>
      <c r="S8" s="388"/>
      <c r="T8" s="388"/>
      <c r="U8" s="388"/>
      <c r="V8" s="388"/>
      <c r="W8" s="388"/>
      <c r="X8" s="388"/>
      <c r="Y8" s="388"/>
      <c r="Z8" s="388"/>
      <c r="AA8" s="388"/>
      <c r="AB8" s="388"/>
      <c r="AC8" s="202"/>
      <c r="AD8" s="202"/>
      <c r="AE8" s="202"/>
      <c r="AF8" s="202"/>
      <c r="AG8" s="202"/>
      <c r="AH8" s="202"/>
      <c r="AI8" s="202"/>
      <c r="AJ8" s="202"/>
    </row>
    <row r="9" spans="1:36" ht="10.5" customHeight="1">
      <c r="B9" s="202"/>
      <c r="C9" s="202"/>
      <c r="D9" s="202"/>
      <c r="E9" s="202"/>
      <c r="F9" s="385"/>
      <c r="G9" s="385"/>
      <c r="H9" s="385"/>
      <c r="I9" s="385"/>
      <c r="J9" s="385"/>
      <c r="K9" s="385"/>
      <c r="L9" s="385"/>
      <c r="M9" s="385"/>
      <c r="N9" s="385"/>
      <c r="O9" s="385"/>
      <c r="P9" s="385"/>
      <c r="Q9" s="385"/>
      <c r="R9" s="385"/>
      <c r="S9" s="385"/>
      <c r="T9" s="385"/>
      <c r="U9" s="385"/>
      <c r="V9" s="385"/>
      <c r="W9" s="385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202"/>
      <c r="AI9" s="202"/>
      <c r="AJ9" s="202"/>
    </row>
    <row r="10" spans="1:36" ht="18" customHeight="1">
      <c r="B10" s="386" t="s">
        <v>0</v>
      </c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86"/>
      <c r="S10" s="386"/>
      <c r="T10" s="386"/>
      <c r="U10" s="386"/>
      <c r="V10" s="386"/>
      <c r="W10" s="386"/>
      <c r="X10" s="386"/>
      <c r="Y10" s="386"/>
      <c r="Z10" s="386"/>
      <c r="AA10" s="386"/>
      <c r="AB10" s="386"/>
      <c r="AC10" s="203"/>
      <c r="AD10" s="202"/>
      <c r="AE10" s="202"/>
      <c r="AF10" s="202"/>
      <c r="AG10" s="202"/>
      <c r="AH10" s="202"/>
      <c r="AI10" s="202"/>
      <c r="AJ10" s="202"/>
    </row>
    <row r="11" spans="1:36" ht="10.5" customHeight="1">
      <c r="B11" s="202"/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4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02"/>
      <c r="AG11" s="202"/>
      <c r="AH11" s="202"/>
      <c r="AI11" s="202"/>
      <c r="AJ11" s="202"/>
    </row>
    <row r="12" spans="1:36" ht="7.5" customHeight="1">
      <c r="B12" s="202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4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</row>
    <row r="13" spans="1:36" ht="10.5" hidden="1" customHeight="1">
      <c r="B13" s="202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4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202"/>
      <c r="AG13" s="202"/>
      <c r="AH13" s="202"/>
      <c r="AI13" s="202"/>
      <c r="AJ13" s="202"/>
    </row>
    <row r="14" spans="1:36" ht="15" customHeight="1">
      <c r="A14" s="370" t="s">
        <v>228</v>
      </c>
      <c r="B14" s="391" t="s">
        <v>1</v>
      </c>
      <c r="C14" s="392"/>
      <c r="D14" s="391" t="s">
        <v>2</v>
      </c>
      <c r="E14" s="392"/>
      <c r="F14" s="411" t="s">
        <v>3</v>
      </c>
      <c r="G14" s="411" t="s">
        <v>4</v>
      </c>
      <c r="H14" s="391" t="s">
        <v>5</v>
      </c>
      <c r="I14" s="421"/>
      <c r="J14" s="391" t="s">
        <v>6</v>
      </c>
      <c r="K14" s="429"/>
      <c r="L14" s="429"/>
      <c r="M14" s="429"/>
      <c r="N14" s="429"/>
      <c r="O14" s="429"/>
      <c r="P14" s="429"/>
      <c r="Q14" s="429"/>
      <c r="R14" s="392"/>
      <c r="S14" s="415" t="s">
        <v>7</v>
      </c>
      <c r="T14" s="418" t="s">
        <v>8</v>
      </c>
      <c r="U14" s="418" t="s">
        <v>9</v>
      </c>
      <c r="V14" s="418" t="s">
        <v>10</v>
      </c>
      <c r="W14" s="418" t="s">
        <v>11</v>
      </c>
      <c r="X14" s="418" t="s">
        <v>12</v>
      </c>
      <c r="Y14" s="418" t="s">
        <v>13</v>
      </c>
      <c r="Z14" s="418" t="s">
        <v>14</v>
      </c>
      <c r="AA14" s="418" t="s">
        <v>15</v>
      </c>
      <c r="AB14" s="418" t="s">
        <v>16</v>
      </c>
      <c r="AC14" s="418" t="s">
        <v>129</v>
      </c>
      <c r="AD14" s="411" t="s">
        <v>17</v>
      </c>
      <c r="AE14" s="411" t="s">
        <v>18</v>
      </c>
      <c r="AF14" s="411" t="s">
        <v>19</v>
      </c>
      <c r="AG14" s="411" t="s">
        <v>213</v>
      </c>
      <c r="AH14" s="411" t="s">
        <v>20</v>
      </c>
      <c r="AI14" s="414" t="s">
        <v>21</v>
      </c>
      <c r="AJ14" s="202"/>
    </row>
    <row r="15" spans="1:36" ht="15.75">
      <c r="A15" s="371"/>
      <c r="B15" s="393"/>
      <c r="C15" s="394"/>
      <c r="D15" s="393"/>
      <c r="E15" s="394"/>
      <c r="F15" s="412"/>
      <c r="G15" s="412"/>
      <c r="H15" s="422"/>
      <c r="I15" s="423"/>
      <c r="J15" s="393"/>
      <c r="K15" s="430"/>
      <c r="L15" s="430"/>
      <c r="M15" s="430"/>
      <c r="N15" s="430"/>
      <c r="O15" s="430"/>
      <c r="P15" s="430"/>
      <c r="Q15" s="430"/>
      <c r="R15" s="394"/>
      <c r="S15" s="416"/>
      <c r="T15" s="419"/>
      <c r="U15" s="419"/>
      <c r="V15" s="419"/>
      <c r="W15" s="419"/>
      <c r="X15" s="419"/>
      <c r="Y15" s="419"/>
      <c r="Z15" s="419"/>
      <c r="AA15" s="419"/>
      <c r="AB15" s="419"/>
      <c r="AC15" s="419"/>
      <c r="AD15" s="412"/>
      <c r="AE15" s="412"/>
      <c r="AF15" s="412"/>
      <c r="AG15" s="412"/>
      <c r="AH15" s="412"/>
      <c r="AI15" s="414"/>
      <c r="AJ15" s="202"/>
    </row>
    <row r="16" spans="1:36" ht="15.75">
      <c r="A16" s="371"/>
      <c r="B16" s="393"/>
      <c r="C16" s="394"/>
      <c r="D16" s="393"/>
      <c r="E16" s="394"/>
      <c r="F16" s="412"/>
      <c r="G16" s="412"/>
      <c r="H16" s="422"/>
      <c r="I16" s="423"/>
      <c r="J16" s="393"/>
      <c r="K16" s="430"/>
      <c r="L16" s="430"/>
      <c r="M16" s="430"/>
      <c r="N16" s="430"/>
      <c r="O16" s="430"/>
      <c r="P16" s="430"/>
      <c r="Q16" s="430"/>
      <c r="R16" s="394"/>
      <c r="S16" s="416"/>
      <c r="T16" s="419"/>
      <c r="U16" s="419"/>
      <c r="V16" s="419"/>
      <c r="W16" s="419"/>
      <c r="X16" s="419"/>
      <c r="Y16" s="419"/>
      <c r="Z16" s="419"/>
      <c r="AA16" s="419"/>
      <c r="AB16" s="419"/>
      <c r="AC16" s="419"/>
      <c r="AD16" s="412"/>
      <c r="AE16" s="412"/>
      <c r="AF16" s="412"/>
      <c r="AG16" s="412"/>
      <c r="AH16" s="412"/>
      <c r="AI16" s="414"/>
      <c r="AJ16" s="202"/>
    </row>
    <row r="17" spans="1:36" ht="15.75">
      <c r="A17" s="371"/>
      <c r="B17" s="393"/>
      <c r="C17" s="394"/>
      <c r="D17" s="393"/>
      <c r="E17" s="394"/>
      <c r="F17" s="412"/>
      <c r="G17" s="412"/>
      <c r="H17" s="424"/>
      <c r="I17" s="425"/>
      <c r="J17" s="395"/>
      <c r="K17" s="431"/>
      <c r="L17" s="431"/>
      <c r="M17" s="431"/>
      <c r="N17" s="431"/>
      <c r="O17" s="431"/>
      <c r="P17" s="431"/>
      <c r="Q17" s="431"/>
      <c r="R17" s="396"/>
      <c r="S17" s="416"/>
      <c r="T17" s="419"/>
      <c r="U17" s="419"/>
      <c r="V17" s="419"/>
      <c r="W17" s="419"/>
      <c r="X17" s="419"/>
      <c r="Y17" s="419"/>
      <c r="Z17" s="419"/>
      <c r="AA17" s="419"/>
      <c r="AB17" s="419"/>
      <c r="AC17" s="419"/>
      <c r="AD17" s="412"/>
      <c r="AE17" s="412"/>
      <c r="AF17" s="412"/>
      <c r="AG17" s="412"/>
      <c r="AH17" s="412"/>
      <c r="AI17" s="414"/>
      <c r="AJ17" s="202"/>
    </row>
    <row r="18" spans="1:36" ht="15.75">
      <c r="A18" s="371"/>
      <c r="B18" s="393"/>
      <c r="C18" s="394"/>
      <c r="D18" s="393"/>
      <c r="E18" s="394"/>
      <c r="F18" s="412"/>
      <c r="G18" s="412"/>
      <c r="H18" s="397" t="s">
        <v>22</v>
      </c>
      <c r="I18" s="398"/>
      <c r="J18" s="398"/>
      <c r="K18" s="398"/>
      <c r="L18" s="398"/>
      <c r="M18" s="398"/>
      <c r="N18" s="398"/>
      <c r="O18" s="398"/>
      <c r="P18" s="398"/>
      <c r="Q18" s="398"/>
      <c r="R18" s="399"/>
      <c r="S18" s="417"/>
      <c r="T18" s="420"/>
      <c r="U18" s="420"/>
      <c r="V18" s="420"/>
      <c r="W18" s="420"/>
      <c r="X18" s="420"/>
      <c r="Y18" s="420"/>
      <c r="Z18" s="420"/>
      <c r="AA18" s="420"/>
      <c r="AB18" s="420"/>
      <c r="AC18" s="420"/>
      <c r="AD18" s="412"/>
      <c r="AE18" s="412"/>
      <c r="AF18" s="412"/>
      <c r="AG18" s="412"/>
      <c r="AH18" s="412"/>
      <c r="AI18" s="414"/>
      <c r="AJ18" s="202"/>
    </row>
    <row r="19" spans="1:36" ht="15.75">
      <c r="A19" s="371"/>
      <c r="B19" s="395"/>
      <c r="C19" s="396"/>
      <c r="D19" s="395"/>
      <c r="E19" s="396"/>
      <c r="F19" s="413"/>
      <c r="G19" s="413"/>
      <c r="H19" s="7">
        <v>1</v>
      </c>
      <c r="I19" s="7">
        <v>2</v>
      </c>
      <c r="J19" s="7">
        <v>3</v>
      </c>
      <c r="K19" s="7">
        <v>4</v>
      </c>
      <c r="L19" s="7">
        <v>5</v>
      </c>
      <c r="M19" s="7">
        <v>6</v>
      </c>
      <c r="N19" s="206">
        <v>7</v>
      </c>
      <c r="O19" s="7">
        <v>8</v>
      </c>
      <c r="P19" s="207">
        <v>9</v>
      </c>
      <c r="Q19" s="207">
        <v>10</v>
      </c>
      <c r="R19" s="207">
        <v>11</v>
      </c>
      <c r="S19" s="426" t="s">
        <v>23</v>
      </c>
      <c r="T19" s="427"/>
      <c r="U19" s="427"/>
      <c r="V19" s="427"/>
      <c r="W19" s="427"/>
      <c r="X19" s="427"/>
      <c r="Y19" s="427"/>
      <c r="Z19" s="427"/>
      <c r="AA19" s="427"/>
      <c r="AB19" s="428"/>
      <c r="AC19" s="208"/>
      <c r="AD19" s="413"/>
      <c r="AE19" s="413"/>
      <c r="AF19" s="413"/>
      <c r="AG19" s="413"/>
      <c r="AH19" s="413"/>
      <c r="AI19" s="414"/>
      <c r="AJ19" s="202"/>
    </row>
    <row r="20" spans="1:36" ht="43.5" customHeight="1">
      <c r="A20" s="364">
        <v>1</v>
      </c>
      <c r="B20" s="352" t="s">
        <v>152</v>
      </c>
      <c r="C20" s="353"/>
      <c r="D20" s="382" t="s">
        <v>38</v>
      </c>
      <c r="E20" s="383"/>
      <c r="F20" s="209" t="s">
        <v>27</v>
      </c>
      <c r="G20" s="291" t="s">
        <v>25</v>
      </c>
      <c r="H20" s="213"/>
      <c r="I20" s="231">
        <v>1</v>
      </c>
      <c r="J20" s="326"/>
      <c r="K20" s="215"/>
      <c r="L20" s="213"/>
      <c r="M20" s="213"/>
      <c r="N20" s="260">
        <v>1</v>
      </c>
      <c r="O20" s="213"/>
      <c r="P20" s="213"/>
      <c r="Q20" s="214"/>
      <c r="R20" s="214"/>
      <c r="S20" s="318"/>
      <c r="T20" s="319" t="s">
        <v>198</v>
      </c>
      <c r="U20" s="320"/>
      <c r="V20" s="319"/>
      <c r="W20" s="319"/>
      <c r="X20" s="319"/>
      <c r="Y20" s="319" t="s">
        <v>198</v>
      </c>
      <c r="Z20" s="319"/>
      <c r="AA20" s="213"/>
      <c r="AB20" s="213"/>
      <c r="AC20" s="213"/>
      <c r="AD20" s="215">
        <v>18</v>
      </c>
      <c r="AE20" s="216">
        <f>AD20/18</f>
        <v>1</v>
      </c>
      <c r="AF20" s="213"/>
      <c r="AG20" s="213"/>
      <c r="AH20" s="217"/>
      <c r="AI20" s="10"/>
      <c r="AJ20" s="205"/>
    </row>
    <row r="21" spans="1:36" ht="24">
      <c r="A21" s="364"/>
      <c r="B21" s="354"/>
      <c r="C21" s="355"/>
      <c r="D21" s="218"/>
      <c r="E21" s="219"/>
      <c r="F21" s="86" t="s">
        <v>26</v>
      </c>
      <c r="G21" s="106"/>
      <c r="H21" s="220"/>
      <c r="I21" s="220">
        <v>15</v>
      </c>
      <c r="J21" s="221"/>
      <c r="K21" s="222"/>
      <c r="L21" s="220"/>
      <c r="M21" s="220"/>
      <c r="N21" s="223">
        <v>15</v>
      </c>
      <c r="O21" s="220"/>
      <c r="P21" s="220"/>
      <c r="Q21" s="224"/>
      <c r="R21" s="224"/>
      <c r="S21" s="224"/>
      <c r="T21" s="224"/>
      <c r="U21" s="220"/>
      <c r="V21" s="225"/>
      <c r="W21" s="220"/>
      <c r="X21" s="220"/>
      <c r="Y21" s="220"/>
      <c r="Z21" s="220"/>
      <c r="AA21" s="220"/>
      <c r="AB21" s="220"/>
      <c r="AC21" s="220"/>
      <c r="AD21" s="226"/>
      <c r="AE21" s="227"/>
      <c r="AF21" s="220">
        <v>20</v>
      </c>
      <c r="AG21" s="220"/>
      <c r="AH21" s="10"/>
      <c r="AI21" s="10">
        <v>10</v>
      </c>
      <c r="AJ21" s="205"/>
    </row>
    <row r="22" spans="1:36" ht="44.25" customHeight="1">
      <c r="A22" s="364">
        <v>2</v>
      </c>
      <c r="B22" s="352" t="s">
        <v>164</v>
      </c>
      <c r="C22" s="353"/>
      <c r="D22" s="382" t="s">
        <v>165</v>
      </c>
      <c r="E22" s="383"/>
      <c r="F22" s="191" t="s">
        <v>35</v>
      </c>
      <c r="G22" s="169" t="s">
        <v>36</v>
      </c>
      <c r="H22" s="213">
        <v>1</v>
      </c>
      <c r="I22" s="228"/>
      <c r="J22" s="229"/>
      <c r="K22" s="230"/>
      <c r="L22" s="231" t="s">
        <v>199</v>
      </c>
      <c r="M22" s="231"/>
      <c r="N22" s="232"/>
      <c r="O22" s="214"/>
      <c r="P22" s="214"/>
      <c r="Q22" s="214"/>
      <c r="R22" s="214"/>
      <c r="S22" s="214">
        <v>4</v>
      </c>
      <c r="T22" s="214"/>
      <c r="U22" s="213"/>
      <c r="V22" s="217"/>
      <c r="W22" s="213"/>
      <c r="X22" s="213"/>
      <c r="Y22" s="213"/>
      <c r="Z22" s="213"/>
      <c r="AA22" s="213"/>
      <c r="AB22" s="213"/>
      <c r="AC22" s="213"/>
      <c r="AD22" s="215">
        <f>SUM(S22:AC22)</f>
        <v>4</v>
      </c>
      <c r="AE22" s="233">
        <f>AD22/18</f>
        <v>0.22222222222222221</v>
      </c>
      <c r="AF22" s="213"/>
      <c r="AG22" s="213"/>
      <c r="AH22" s="217"/>
      <c r="AI22" s="217"/>
      <c r="AJ22" s="205"/>
    </row>
    <row r="23" spans="1:36" ht="24.75" customHeight="1">
      <c r="A23" s="364"/>
      <c r="B23" s="389"/>
      <c r="C23" s="390"/>
      <c r="D23" s="218"/>
      <c r="E23" s="219"/>
      <c r="F23" s="86" t="s">
        <v>26</v>
      </c>
      <c r="G23" s="106"/>
      <c r="H23" s="220">
        <v>15</v>
      </c>
      <c r="I23" s="234"/>
      <c r="J23" s="221"/>
      <c r="K23" s="222"/>
      <c r="L23" s="220"/>
      <c r="M23" s="220"/>
      <c r="N23" s="223"/>
      <c r="O23" s="224"/>
      <c r="P23" s="224"/>
      <c r="Q23" s="224"/>
      <c r="R23" s="224"/>
      <c r="S23" s="224"/>
      <c r="T23" s="224"/>
      <c r="U23" s="224"/>
      <c r="V23" s="235"/>
      <c r="W23" s="220"/>
      <c r="X23" s="220"/>
      <c r="Y23" s="220"/>
      <c r="Z23" s="220"/>
      <c r="AA23" s="220"/>
      <c r="AB23" s="220"/>
      <c r="AC23" s="220"/>
      <c r="AD23" s="226"/>
      <c r="AE23" s="236"/>
      <c r="AF23" s="220">
        <f>SUM(H23:Q23)</f>
        <v>15</v>
      </c>
      <c r="AG23" s="220"/>
      <c r="AH23" s="10"/>
      <c r="AI23" s="10"/>
      <c r="AJ23" s="205"/>
    </row>
    <row r="24" spans="1:36" ht="37.5" customHeight="1">
      <c r="A24" s="349">
        <v>3</v>
      </c>
      <c r="B24" s="352" t="s">
        <v>28</v>
      </c>
      <c r="C24" s="353"/>
      <c r="D24" s="374" t="s">
        <v>29</v>
      </c>
      <c r="E24" s="375"/>
      <c r="F24" s="191" t="s">
        <v>30</v>
      </c>
      <c r="G24" s="169" t="s">
        <v>25</v>
      </c>
      <c r="H24" s="215"/>
      <c r="I24" s="215"/>
      <c r="J24" s="327"/>
      <c r="K24" s="213"/>
      <c r="L24" s="215">
        <v>1</v>
      </c>
      <c r="M24" s="213">
        <v>1</v>
      </c>
      <c r="N24" s="260"/>
      <c r="O24" s="260"/>
      <c r="P24" s="215">
        <v>1</v>
      </c>
      <c r="Q24" s="328">
        <v>1</v>
      </c>
      <c r="R24" s="215">
        <v>1</v>
      </c>
      <c r="S24" s="215"/>
      <c r="T24" s="215"/>
      <c r="U24" s="215"/>
      <c r="V24" s="215"/>
      <c r="W24" s="215">
        <v>6</v>
      </c>
      <c r="X24" s="215">
        <v>6</v>
      </c>
      <c r="Y24" s="215"/>
      <c r="Z24" s="215"/>
      <c r="AA24" s="215">
        <v>6</v>
      </c>
      <c r="AB24" s="215">
        <v>6</v>
      </c>
      <c r="AC24" s="215">
        <v>6</v>
      </c>
      <c r="AD24" s="215">
        <f>SUM(S24:AC24)</f>
        <v>30</v>
      </c>
      <c r="AE24" s="233">
        <f>AD24/18</f>
        <v>1.6666666666666667</v>
      </c>
      <c r="AF24" s="213"/>
      <c r="AG24" s="215"/>
      <c r="AH24" s="10"/>
      <c r="AI24" s="10"/>
      <c r="AJ24" s="205"/>
    </row>
    <row r="25" spans="1:36" ht="24">
      <c r="A25" s="350"/>
      <c r="B25" s="354"/>
      <c r="C25" s="355"/>
      <c r="D25" s="240"/>
      <c r="E25" s="241"/>
      <c r="F25" s="86" t="s">
        <v>26</v>
      </c>
      <c r="G25" s="106"/>
      <c r="H25" s="243"/>
      <c r="I25" s="243"/>
      <c r="J25" s="294"/>
      <c r="K25" s="242"/>
      <c r="L25" s="243">
        <v>15</v>
      </c>
      <c r="M25" s="242">
        <v>15</v>
      </c>
      <c r="N25" s="244"/>
      <c r="O25" s="245"/>
      <c r="P25" s="336">
        <v>10</v>
      </c>
      <c r="Q25" s="337">
        <v>10</v>
      </c>
      <c r="R25" s="337">
        <v>10</v>
      </c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6"/>
      <c r="AE25" s="236"/>
      <c r="AF25" s="220">
        <f>SUM(H25:R25)</f>
        <v>60</v>
      </c>
      <c r="AG25" s="220"/>
      <c r="AH25" s="10"/>
      <c r="AI25" s="10"/>
      <c r="AJ25" s="205"/>
    </row>
    <row r="26" spans="1:36" ht="39.75" customHeight="1">
      <c r="A26" s="349">
        <v>4</v>
      </c>
      <c r="B26" s="352" t="s">
        <v>32</v>
      </c>
      <c r="C26" s="353"/>
      <c r="D26" s="374" t="s">
        <v>33</v>
      </c>
      <c r="E26" s="375"/>
      <c r="F26" s="191" t="s">
        <v>115</v>
      </c>
      <c r="G26" s="169" t="s">
        <v>25</v>
      </c>
      <c r="H26" s="239">
        <v>1</v>
      </c>
      <c r="I26" s="238"/>
      <c r="J26" s="239">
        <v>2</v>
      </c>
      <c r="K26" s="239"/>
      <c r="L26" s="239"/>
      <c r="M26" s="239"/>
      <c r="N26" s="212">
        <v>1</v>
      </c>
      <c r="O26" s="210">
        <v>1</v>
      </c>
      <c r="P26" s="213"/>
      <c r="Q26" s="213"/>
      <c r="R26" s="213"/>
      <c r="S26" s="213">
        <v>4</v>
      </c>
      <c r="T26" s="213"/>
      <c r="U26" s="213">
        <v>12</v>
      </c>
      <c r="V26" s="213"/>
      <c r="W26" s="213"/>
      <c r="X26" s="213"/>
      <c r="Y26" s="213">
        <v>6</v>
      </c>
      <c r="Z26" s="213">
        <v>6</v>
      </c>
      <c r="AA26" s="213"/>
      <c r="AB26" s="213"/>
      <c r="AC26" s="213"/>
      <c r="AD26" s="215">
        <f>SUM(S26:AC26)</f>
        <v>28</v>
      </c>
      <c r="AE26" s="233">
        <f>AD26/18</f>
        <v>1.5555555555555556</v>
      </c>
      <c r="AF26" s="213"/>
      <c r="AG26" s="213"/>
      <c r="AH26" s="10"/>
      <c r="AI26" s="10"/>
      <c r="AJ26" s="205"/>
    </row>
    <row r="27" spans="1:36" ht="24" customHeight="1">
      <c r="A27" s="350"/>
      <c r="B27" s="354"/>
      <c r="C27" s="355"/>
      <c r="D27" s="240"/>
      <c r="E27" s="241"/>
      <c r="F27" s="86" t="s">
        <v>26</v>
      </c>
      <c r="G27" s="106"/>
      <c r="H27" s="311">
        <v>15</v>
      </c>
      <c r="I27" s="246"/>
      <c r="J27" s="338">
        <v>25</v>
      </c>
      <c r="K27" s="338"/>
      <c r="L27" s="338"/>
      <c r="M27" s="339"/>
      <c r="N27" s="340">
        <v>10</v>
      </c>
      <c r="O27" s="337">
        <v>10</v>
      </c>
      <c r="P27" s="220"/>
      <c r="Q27" s="220"/>
      <c r="R27" s="220"/>
      <c r="S27" s="220"/>
      <c r="T27" s="220"/>
      <c r="U27" s="220"/>
      <c r="V27" s="220"/>
      <c r="W27" s="220"/>
      <c r="X27" s="220"/>
      <c r="Y27" s="220"/>
      <c r="Z27" s="220"/>
      <c r="AA27" s="220"/>
      <c r="AB27" s="220"/>
      <c r="AC27" s="220"/>
      <c r="AD27" s="226"/>
      <c r="AE27" s="236"/>
      <c r="AF27" s="220">
        <f>SUM(H27:Q27)</f>
        <v>60</v>
      </c>
      <c r="AG27" s="220"/>
      <c r="AH27" s="10"/>
      <c r="AI27" s="10"/>
      <c r="AJ27" s="205"/>
    </row>
    <row r="28" spans="1:36" ht="39.75" customHeight="1">
      <c r="A28" s="349">
        <v>5</v>
      </c>
      <c r="B28" s="352" t="s">
        <v>34</v>
      </c>
      <c r="C28" s="353"/>
      <c r="D28" s="376" t="s">
        <v>123</v>
      </c>
      <c r="E28" s="377"/>
      <c r="F28" s="290" t="s">
        <v>39</v>
      </c>
      <c r="G28" s="295" t="s">
        <v>36</v>
      </c>
      <c r="H28" s="248">
        <v>1</v>
      </c>
      <c r="I28" s="217"/>
      <c r="J28" s="217"/>
      <c r="K28" s="217"/>
      <c r="L28" s="217"/>
      <c r="M28" s="217"/>
      <c r="N28" s="249"/>
      <c r="O28" s="217"/>
      <c r="P28" s="217"/>
      <c r="Q28" s="217"/>
      <c r="R28" s="217"/>
      <c r="S28" s="213">
        <v>4</v>
      </c>
      <c r="T28" s="217"/>
      <c r="U28" s="217"/>
      <c r="V28" s="217"/>
      <c r="W28" s="217"/>
      <c r="X28" s="217"/>
      <c r="Y28" s="217"/>
      <c r="Z28" s="213"/>
      <c r="AA28" s="213"/>
      <c r="AB28" s="213"/>
      <c r="AC28" s="213"/>
      <c r="AD28" s="215">
        <f>SUM(S28:AC28)</f>
        <v>4</v>
      </c>
      <c r="AE28" s="233">
        <f>AD28/18</f>
        <v>0.22222222222222221</v>
      </c>
      <c r="AF28" s="213"/>
      <c r="AG28" s="217"/>
      <c r="AH28" s="10"/>
      <c r="AI28" s="10"/>
      <c r="AJ28" s="205"/>
    </row>
    <row r="29" spans="1:36" ht="18" customHeight="1">
      <c r="A29" s="350"/>
      <c r="B29" s="354"/>
      <c r="C29" s="355"/>
      <c r="D29" s="251"/>
      <c r="E29" s="252"/>
      <c r="F29" s="86" t="s">
        <v>26</v>
      </c>
      <c r="G29" s="134"/>
      <c r="H29" s="221">
        <v>15</v>
      </c>
      <c r="I29" s="225"/>
      <c r="J29" s="225"/>
      <c r="K29" s="225"/>
      <c r="L29" s="225"/>
      <c r="M29" s="225"/>
      <c r="N29" s="254"/>
      <c r="O29" s="225"/>
      <c r="P29" s="225"/>
      <c r="Q29" s="225"/>
      <c r="R29" s="225"/>
      <c r="S29" s="225"/>
      <c r="T29" s="225"/>
      <c r="U29" s="225"/>
      <c r="V29" s="225"/>
      <c r="W29" s="225"/>
      <c r="X29" s="225"/>
      <c r="Y29" s="225"/>
      <c r="Z29" s="225"/>
      <c r="AA29" s="225"/>
      <c r="AB29" s="225"/>
      <c r="AC29" s="225"/>
      <c r="AD29" s="226"/>
      <c r="AE29" s="236"/>
      <c r="AF29" s="220">
        <f>SUM(H29:Q29)</f>
        <v>15</v>
      </c>
      <c r="AG29" s="220"/>
      <c r="AH29" s="10"/>
      <c r="AI29" s="10"/>
      <c r="AJ29" s="205"/>
    </row>
    <row r="30" spans="1:36" ht="30.75" customHeight="1">
      <c r="A30" s="350"/>
      <c r="B30" s="354"/>
      <c r="C30" s="355"/>
      <c r="D30" s="376" t="s">
        <v>123</v>
      </c>
      <c r="E30" s="377"/>
      <c r="F30" s="290" t="s">
        <v>39</v>
      </c>
      <c r="G30" s="295" t="s">
        <v>36</v>
      </c>
      <c r="H30" s="248">
        <v>1</v>
      </c>
      <c r="I30" s="217"/>
      <c r="J30" s="217"/>
      <c r="K30" s="217"/>
      <c r="L30" s="217"/>
      <c r="M30" s="217"/>
      <c r="N30" s="249"/>
      <c r="O30" s="217"/>
      <c r="P30" s="217"/>
      <c r="Q30" s="217"/>
      <c r="R30" s="217"/>
      <c r="S30" s="213">
        <v>4</v>
      </c>
      <c r="T30" s="217"/>
      <c r="U30" s="217"/>
      <c r="V30" s="217"/>
      <c r="W30" s="217"/>
      <c r="X30" s="217"/>
      <c r="Y30" s="217"/>
      <c r="Z30" s="213"/>
      <c r="AA30" s="213"/>
      <c r="AB30" s="213"/>
      <c r="AC30" s="213"/>
      <c r="AD30" s="215">
        <f>SUM(S30:AC30)</f>
        <v>4</v>
      </c>
      <c r="AE30" s="233">
        <f>AD30/18</f>
        <v>0.22222222222222221</v>
      </c>
      <c r="AF30" s="213"/>
      <c r="AG30" s="217"/>
      <c r="AH30" s="10"/>
      <c r="AI30" s="10"/>
      <c r="AJ30" s="205"/>
    </row>
    <row r="31" spans="1:36" ht="15.75" customHeight="1">
      <c r="A31" s="351"/>
      <c r="B31" s="389"/>
      <c r="C31" s="390"/>
      <c r="D31" s="257"/>
      <c r="E31" s="258"/>
      <c r="F31" s="86" t="s">
        <v>26</v>
      </c>
      <c r="G31" s="134"/>
      <c r="H31" s="221">
        <v>15</v>
      </c>
      <c r="I31" s="225"/>
      <c r="J31" s="225"/>
      <c r="K31" s="225"/>
      <c r="L31" s="225"/>
      <c r="M31" s="225"/>
      <c r="N31" s="254"/>
      <c r="O31" s="225"/>
      <c r="P31" s="225"/>
      <c r="Q31" s="225"/>
      <c r="R31" s="225"/>
      <c r="S31" s="225"/>
      <c r="T31" s="225"/>
      <c r="U31" s="225"/>
      <c r="V31" s="225"/>
      <c r="W31" s="225"/>
      <c r="X31" s="225"/>
      <c r="Y31" s="225"/>
      <c r="Z31" s="225"/>
      <c r="AA31" s="225"/>
      <c r="AB31" s="225"/>
      <c r="AC31" s="225"/>
      <c r="AD31" s="226"/>
      <c r="AE31" s="236"/>
      <c r="AF31" s="220">
        <f>SUM(H31:Q31)</f>
        <v>15</v>
      </c>
      <c r="AG31" s="220"/>
      <c r="AH31" s="10"/>
      <c r="AI31" s="10"/>
      <c r="AJ31" s="205"/>
    </row>
    <row r="32" spans="1:36" ht="0.75" hidden="1" customHeight="1">
      <c r="A32" s="19"/>
      <c r="B32" s="382"/>
      <c r="C32" s="383"/>
      <c r="D32" s="374"/>
      <c r="E32" s="375"/>
      <c r="F32" s="247"/>
      <c r="G32" s="295"/>
      <c r="H32" s="11"/>
      <c r="I32" s="217"/>
      <c r="J32" s="217"/>
      <c r="K32" s="217"/>
      <c r="L32" s="217"/>
      <c r="M32" s="217"/>
      <c r="N32" s="249"/>
      <c r="O32" s="217"/>
      <c r="P32" s="217"/>
      <c r="Q32" s="217"/>
      <c r="R32" s="217"/>
      <c r="S32" s="217"/>
      <c r="T32" s="259"/>
      <c r="U32" s="217"/>
      <c r="V32" s="217"/>
      <c r="W32" s="217"/>
      <c r="X32" s="217"/>
      <c r="Y32" s="217"/>
      <c r="Z32" s="217"/>
      <c r="AA32" s="217"/>
      <c r="AB32" s="217"/>
      <c r="AC32" s="217"/>
      <c r="AD32" s="215"/>
      <c r="AE32" s="250"/>
      <c r="AF32" s="217"/>
      <c r="AG32" s="217"/>
      <c r="AH32" s="217"/>
      <c r="AI32" s="10"/>
      <c r="AJ32" s="205"/>
    </row>
    <row r="33" spans="1:36" ht="31.5" hidden="1">
      <c r="A33" s="19"/>
      <c r="B33" s="251"/>
      <c r="C33" s="252"/>
      <c r="D33" s="257"/>
      <c r="E33" s="258"/>
      <c r="F33" s="253" t="s">
        <v>26</v>
      </c>
      <c r="G33" s="134"/>
      <c r="H33" s="225"/>
      <c r="I33" s="225"/>
      <c r="J33" s="225"/>
      <c r="K33" s="225"/>
      <c r="L33" s="225"/>
      <c r="M33" s="225"/>
      <c r="N33" s="254"/>
      <c r="O33" s="225"/>
      <c r="P33" s="225"/>
      <c r="Q33" s="225"/>
      <c r="R33" s="225"/>
      <c r="S33" s="225"/>
      <c r="T33" s="225"/>
      <c r="U33" s="225"/>
      <c r="V33" s="225"/>
      <c r="W33" s="225"/>
      <c r="X33" s="225"/>
      <c r="Y33" s="225"/>
      <c r="Z33" s="225"/>
      <c r="AA33" s="225"/>
      <c r="AB33" s="225"/>
      <c r="AC33" s="225"/>
      <c r="AD33" s="255"/>
      <c r="AE33" s="256"/>
      <c r="AF33" s="220">
        <f>SUM(H33:Q33)</f>
        <v>0</v>
      </c>
      <c r="AG33" s="220"/>
      <c r="AH33" s="10"/>
      <c r="AI33" s="10"/>
      <c r="AJ33" s="205"/>
    </row>
    <row r="34" spans="1:36" ht="39.75" customHeight="1">
      <c r="A34" s="372">
        <v>6</v>
      </c>
      <c r="B34" s="352" t="s">
        <v>37</v>
      </c>
      <c r="C34" s="353"/>
      <c r="D34" s="374" t="s">
        <v>29</v>
      </c>
      <c r="E34" s="375"/>
      <c r="F34" s="303" t="s">
        <v>30</v>
      </c>
      <c r="G34" s="169" t="s">
        <v>25</v>
      </c>
      <c r="H34" s="239">
        <v>1</v>
      </c>
      <c r="I34" s="239">
        <v>2</v>
      </c>
      <c r="J34" s="239">
        <v>1</v>
      </c>
      <c r="K34" s="210">
        <v>1</v>
      </c>
      <c r="L34" s="213"/>
      <c r="M34" s="213"/>
      <c r="N34" s="260"/>
      <c r="O34" s="213"/>
      <c r="P34" s="213"/>
      <c r="Q34" s="213"/>
      <c r="R34" s="213"/>
      <c r="S34" s="213">
        <v>4</v>
      </c>
      <c r="T34" s="261">
        <v>12</v>
      </c>
      <c r="U34" s="213">
        <v>6</v>
      </c>
      <c r="V34" s="213">
        <v>6</v>
      </c>
      <c r="W34" s="213"/>
      <c r="X34" s="213"/>
      <c r="Y34" s="213"/>
      <c r="Z34" s="213"/>
      <c r="AA34" s="213"/>
      <c r="AB34" s="213"/>
      <c r="AC34" s="213"/>
      <c r="AD34" s="215">
        <f>SUM(S34:AC34)</f>
        <v>28</v>
      </c>
      <c r="AE34" s="233">
        <f>AD34/18</f>
        <v>1.5555555555555556</v>
      </c>
      <c r="AF34" s="213"/>
      <c r="AG34" s="217"/>
      <c r="AH34" s="10"/>
      <c r="AI34" s="10"/>
      <c r="AJ34" s="205"/>
    </row>
    <row r="35" spans="1:36" ht="22.5" customHeight="1">
      <c r="A35" s="373"/>
      <c r="B35" s="354"/>
      <c r="C35" s="355"/>
      <c r="D35" s="240"/>
      <c r="E35" s="241"/>
      <c r="F35" s="341" t="s">
        <v>26</v>
      </c>
      <c r="G35" s="106"/>
      <c r="H35" s="220">
        <v>15</v>
      </c>
      <c r="I35" s="220">
        <v>27</v>
      </c>
      <c r="J35" s="220">
        <v>12</v>
      </c>
      <c r="K35" s="220">
        <v>12</v>
      </c>
      <c r="L35" s="220"/>
      <c r="M35" s="220"/>
      <c r="N35" s="223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6"/>
      <c r="AE35" s="236"/>
      <c r="AF35" s="220">
        <f>SUM(H35:Q35)</f>
        <v>66</v>
      </c>
      <c r="AG35" s="220"/>
      <c r="AH35" s="10"/>
      <c r="AI35" s="10"/>
      <c r="AJ35" s="205"/>
    </row>
    <row r="36" spans="1:36" ht="48" customHeight="1">
      <c r="A36" s="349">
        <v>7</v>
      </c>
      <c r="B36" s="352" t="s">
        <v>166</v>
      </c>
      <c r="C36" s="353"/>
      <c r="D36" s="382" t="s">
        <v>38</v>
      </c>
      <c r="E36" s="383"/>
      <c r="F36" s="295" t="s">
        <v>27</v>
      </c>
      <c r="G36" s="291" t="s">
        <v>25</v>
      </c>
      <c r="H36" s="239"/>
      <c r="I36" s="239">
        <v>1</v>
      </c>
      <c r="J36" s="239">
        <v>1</v>
      </c>
      <c r="K36" s="262"/>
      <c r="L36" s="237"/>
      <c r="M36" s="237"/>
      <c r="N36" s="263"/>
      <c r="O36" s="213"/>
      <c r="P36" s="213"/>
      <c r="Q36" s="213"/>
      <c r="R36" s="213"/>
      <c r="S36" s="213"/>
      <c r="T36" s="319" t="s">
        <v>198</v>
      </c>
      <c r="U36" s="319" t="s">
        <v>198</v>
      </c>
      <c r="V36" s="213"/>
      <c r="W36" s="213"/>
      <c r="X36" s="213"/>
      <c r="Y36" s="213"/>
      <c r="Z36" s="213"/>
      <c r="AA36" s="213"/>
      <c r="AB36" s="213"/>
      <c r="AC36" s="213"/>
      <c r="AD36" s="215">
        <v>18</v>
      </c>
      <c r="AE36" s="250">
        <f>AD36/18</f>
        <v>1</v>
      </c>
      <c r="AF36" s="217"/>
      <c r="AG36" s="217"/>
      <c r="AH36" s="10"/>
      <c r="AI36" s="10"/>
      <c r="AJ36" s="205"/>
    </row>
    <row r="37" spans="1:36" ht="22.5" customHeight="1">
      <c r="A37" s="350"/>
      <c r="B37" s="354"/>
      <c r="C37" s="355"/>
      <c r="D37" s="218"/>
      <c r="E37" s="219"/>
      <c r="F37" s="341" t="s">
        <v>26</v>
      </c>
      <c r="G37" s="106"/>
      <c r="H37" s="220"/>
      <c r="I37" s="220">
        <v>15</v>
      </c>
      <c r="J37" s="220">
        <v>15</v>
      </c>
      <c r="K37" s="226"/>
      <c r="L37" s="222"/>
      <c r="M37" s="222"/>
      <c r="N37" s="264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2"/>
      <c r="AE37" s="256"/>
      <c r="AF37" s="220">
        <v>20</v>
      </c>
      <c r="AG37" s="220"/>
      <c r="AH37" s="10"/>
      <c r="AI37" s="10">
        <v>10</v>
      </c>
      <c r="AJ37" s="205"/>
    </row>
    <row r="38" spans="1:36" ht="38.25" customHeight="1">
      <c r="A38" s="349">
        <v>8</v>
      </c>
      <c r="B38" s="352" t="s">
        <v>142</v>
      </c>
      <c r="C38" s="353"/>
      <c r="D38" s="409" t="s">
        <v>131</v>
      </c>
      <c r="E38" s="410"/>
      <c r="F38" s="295" t="s">
        <v>24</v>
      </c>
      <c r="G38" s="291" t="s">
        <v>25</v>
      </c>
      <c r="H38" s="239">
        <v>2</v>
      </c>
      <c r="I38" s="239">
        <v>1</v>
      </c>
      <c r="J38" s="210">
        <v>1</v>
      </c>
      <c r="K38" s="210">
        <v>1</v>
      </c>
      <c r="L38" s="210"/>
      <c r="M38" s="213"/>
      <c r="N38" s="260"/>
      <c r="O38" s="213"/>
      <c r="P38" s="213"/>
      <c r="Q38" s="213"/>
      <c r="R38" s="213"/>
      <c r="S38" s="213">
        <v>8</v>
      </c>
      <c r="T38" s="213">
        <v>6</v>
      </c>
      <c r="U38" s="213">
        <v>6</v>
      </c>
      <c r="V38" s="213">
        <v>6</v>
      </c>
      <c r="W38" s="213"/>
      <c r="X38" s="213"/>
      <c r="Y38" s="213"/>
      <c r="Z38" s="213"/>
      <c r="AA38" s="213"/>
      <c r="AB38" s="213"/>
      <c r="AC38" s="213"/>
      <c r="AD38" s="215">
        <f t="shared" ref="AD38" si="0">SUM(S38:AB38)</f>
        <v>26</v>
      </c>
      <c r="AE38" s="233">
        <f>AD38/18</f>
        <v>1.4444444444444444</v>
      </c>
      <c r="AF38" s="213"/>
      <c r="AG38" s="213"/>
      <c r="AH38" s="10"/>
      <c r="AI38" s="10"/>
      <c r="AJ38" s="205"/>
    </row>
    <row r="39" spans="1:36" ht="18.75" customHeight="1">
      <c r="A39" s="351"/>
      <c r="B39" s="354"/>
      <c r="C39" s="355"/>
      <c r="D39" s="257"/>
      <c r="E39" s="258"/>
      <c r="F39" s="341" t="s">
        <v>26</v>
      </c>
      <c r="G39" s="106"/>
      <c r="H39" s="220">
        <v>30</v>
      </c>
      <c r="I39" s="220">
        <v>15</v>
      </c>
      <c r="J39" s="222">
        <v>15</v>
      </c>
      <c r="K39" s="222">
        <v>15</v>
      </c>
      <c r="L39" s="220"/>
      <c r="M39" s="220"/>
      <c r="N39" s="223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  <c r="Z39" s="220"/>
      <c r="AA39" s="220"/>
      <c r="AB39" s="220"/>
      <c r="AC39" s="220"/>
      <c r="AD39" s="222"/>
      <c r="AE39" s="236"/>
      <c r="AF39" s="220">
        <f>SUM(H39:Q39)</f>
        <v>75</v>
      </c>
      <c r="AG39" s="220"/>
      <c r="AH39" s="10"/>
      <c r="AI39" s="10"/>
      <c r="AJ39" s="205"/>
    </row>
    <row r="40" spans="1:36" ht="42.75" customHeight="1">
      <c r="A40" s="349">
        <v>9</v>
      </c>
      <c r="B40" s="352" t="s">
        <v>40</v>
      </c>
      <c r="C40" s="353"/>
      <c r="D40" s="382" t="s">
        <v>116</v>
      </c>
      <c r="E40" s="383"/>
      <c r="F40" s="158" t="s">
        <v>31</v>
      </c>
      <c r="G40" s="169" t="s">
        <v>25</v>
      </c>
      <c r="H40" s="210">
        <v>1</v>
      </c>
      <c r="I40" s="211"/>
      <c r="J40" s="211"/>
      <c r="K40" s="211">
        <v>1</v>
      </c>
      <c r="L40" s="210">
        <v>2</v>
      </c>
      <c r="M40" s="210"/>
      <c r="N40" s="212">
        <v>1</v>
      </c>
      <c r="O40" s="210">
        <v>1</v>
      </c>
      <c r="P40" s="210"/>
      <c r="Q40" s="210"/>
      <c r="R40" s="213"/>
      <c r="S40" s="213">
        <v>4</v>
      </c>
      <c r="T40" s="213"/>
      <c r="U40" s="213"/>
      <c r="V40" s="213">
        <v>5</v>
      </c>
      <c r="W40" s="213">
        <v>10</v>
      </c>
      <c r="X40" s="213"/>
      <c r="Y40" s="213">
        <v>6</v>
      </c>
      <c r="Z40" s="213">
        <v>6</v>
      </c>
      <c r="AA40" s="213"/>
      <c r="AB40" s="213"/>
      <c r="AC40" s="213"/>
      <c r="AD40" s="215">
        <f>SUM(S40:AB40)</f>
        <v>31</v>
      </c>
      <c r="AE40" s="233">
        <f>AD40/18</f>
        <v>1.7222222222222223</v>
      </c>
      <c r="AF40" s="213"/>
      <c r="AG40" s="213"/>
      <c r="AH40" s="10"/>
      <c r="AI40" s="10"/>
      <c r="AJ40" s="205"/>
    </row>
    <row r="41" spans="1:36" ht="21.75" customHeight="1">
      <c r="A41" s="350"/>
      <c r="B41" s="354"/>
      <c r="C41" s="355"/>
      <c r="D41" s="380"/>
      <c r="E41" s="381"/>
      <c r="F41" s="341" t="s">
        <v>26</v>
      </c>
      <c r="G41" s="106"/>
      <c r="H41" s="220">
        <v>15</v>
      </c>
      <c r="I41" s="222"/>
      <c r="J41" s="222"/>
      <c r="K41" s="222">
        <v>15</v>
      </c>
      <c r="L41" s="220">
        <v>24</v>
      </c>
      <c r="M41" s="220"/>
      <c r="N41" s="223">
        <v>12</v>
      </c>
      <c r="O41" s="220">
        <v>12</v>
      </c>
      <c r="P41" s="220"/>
      <c r="Q41" s="220"/>
      <c r="R41" s="220"/>
      <c r="S41" s="220"/>
      <c r="T41" s="220"/>
      <c r="U41" s="220"/>
      <c r="V41" s="220"/>
      <c r="W41" s="220"/>
      <c r="X41" s="220"/>
      <c r="Y41" s="220"/>
      <c r="Z41" s="220"/>
      <c r="AA41" s="220"/>
      <c r="AB41" s="220"/>
      <c r="AC41" s="220"/>
      <c r="AD41" s="222"/>
      <c r="AE41" s="227"/>
      <c r="AF41" s="220">
        <f>SUM(H41:Q41)</f>
        <v>78</v>
      </c>
      <c r="AG41" s="220"/>
      <c r="AH41" s="10"/>
      <c r="AI41" s="10"/>
      <c r="AJ41" s="205"/>
    </row>
    <row r="42" spans="1:36" ht="40.5" customHeight="1">
      <c r="A42" s="349">
        <v>10</v>
      </c>
      <c r="B42" s="352" t="s">
        <v>177</v>
      </c>
      <c r="C42" s="353"/>
      <c r="D42" s="378" t="s">
        <v>178</v>
      </c>
      <c r="E42" s="379"/>
      <c r="F42" s="158" t="s">
        <v>24</v>
      </c>
      <c r="G42" s="169" t="s">
        <v>25</v>
      </c>
      <c r="H42" s="239"/>
      <c r="I42" s="266"/>
      <c r="J42" s="210"/>
      <c r="K42" s="335"/>
      <c r="L42" s="210">
        <v>2</v>
      </c>
      <c r="M42" s="213"/>
      <c r="N42" s="260"/>
      <c r="O42" s="213"/>
      <c r="P42" s="213"/>
      <c r="Q42" s="213"/>
      <c r="R42" s="213"/>
      <c r="S42" s="213"/>
      <c r="T42" s="3"/>
      <c r="U42" s="10"/>
      <c r="V42" s="213"/>
      <c r="W42" s="319" t="s">
        <v>211</v>
      </c>
      <c r="X42" s="213"/>
      <c r="Y42" s="213"/>
      <c r="Z42" s="213"/>
      <c r="AA42" s="213"/>
      <c r="AB42" s="213"/>
      <c r="AC42" s="213"/>
      <c r="AD42" s="215">
        <v>18</v>
      </c>
      <c r="AE42" s="233">
        <f t="shared" ref="AE42" si="1">AD42/18</f>
        <v>1</v>
      </c>
      <c r="AF42" s="213"/>
      <c r="AG42" s="213"/>
      <c r="AH42" s="10"/>
      <c r="AI42" s="10"/>
      <c r="AJ42" s="205"/>
    </row>
    <row r="43" spans="1:36" ht="18" customHeight="1">
      <c r="A43" s="351"/>
      <c r="B43" s="389"/>
      <c r="C43" s="390"/>
      <c r="D43" s="267"/>
      <c r="E43" s="268"/>
      <c r="F43" s="341" t="s">
        <v>26</v>
      </c>
      <c r="G43" s="106"/>
      <c r="H43" s="220"/>
      <c r="I43" s="220"/>
      <c r="J43" s="220"/>
      <c r="K43" s="321"/>
      <c r="L43" s="220">
        <v>30</v>
      </c>
      <c r="M43" s="220"/>
      <c r="N43" s="223"/>
      <c r="O43" s="220"/>
      <c r="P43" s="220"/>
      <c r="Q43" s="220"/>
      <c r="R43" s="220"/>
      <c r="S43" s="220"/>
      <c r="T43" s="220"/>
      <c r="U43" s="220"/>
      <c r="V43" s="220"/>
      <c r="W43" s="220"/>
      <c r="X43" s="220"/>
      <c r="Y43" s="220"/>
      <c r="Z43" s="220"/>
      <c r="AA43" s="220"/>
      <c r="AB43" s="220"/>
      <c r="AC43" s="220"/>
      <c r="AD43" s="222"/>
      <c r="AE43" s="227"/>
      <c r="AF43" s="220">
        <v>20</v>
      </c>
      <c r="AG43" s="220"/>
      <c r="AH43" s="10"/>
      <c r="AI43" s="10">
        <v>10</v>
      </c>
      <c r="AJ43" s="205"/>
    </row>
    <row r="44" spans="1:36" ht="34.5" customHeight="1">
      <c r="A44" s="349">
        <v>11</v>
      </c>
      <c r="B44" s="352" t="s">
        <v>45</v>
      </c>
      <c r="C44" s="402"/>
      <c r="D44" s="382" t="s">
        <v>46</v>
      </c>
      <c r="E44" s="383"/>
      <c r="F44" s="158" t="s">
        <v>41</v>
      </c>
      <c r="G44" s="291" t="s">
        <v>25</v>
      </c>
      <c r="H44" s="239">
        <v>2</v>
      </c>
      <c r="I44" s="262">
        <v>1</v>
      </c>
      <c r="J44" s="211"/>
      <c r="K44" s="211"/>
      <c r="L44" s="269"/>
      <c r="M44" s="269"/>
      <c r="N44" s="270"/>
      <c r="O44" s="269"/>
      <c r="P44" s="269"/>
      <c r="Q44" s="269"/>
      <c r="R44" s="269"/>
      <c r="S44" s="215">
        <v>8</v>
      </c>
      <c r="T44" s="215">
        <v>6</v>
      </c>
      <c r="U44" s="215"/>
      <c r="V44" s="215"/>
      <c r="W44" s="213"/>
      <c r="X44" s="213"/>
      <c r="Y44" s="213"/>
      <c r="Z44" s="213"/>
      <c r="AA44" s="213"/>
      <c r="AB44" s="213"/>
      <c r="AC44" s="213"/>
      <c r="AD44" s="215">
        <f>SUM(S44:Z44)</f>
        <v>14</v>
      </c>
      <c r="AE44" s="233">
        <f t="shared" ref="AE44" si="2">AD44/18</f>
        <v>0.77777777777777779</v>
      </c>
      <c r="AF44" s="213"/>
      <c r="AG44" s="213"/>
      <c r="AH44" s="10"/>
      <c r="AI44" s="10"/>
      <c r="AJ44" s="205"/>
    </row>
    <row r="45" spans="1:36" ht="18" customHeight="1">
      <c r="A45" s="351"/>
      <c r="B45" s="354"/>
      <c r="C45" s="403"/>
      <c r="D45" s="265"/>
      <c r="E45" s="219"/>
      <c r="F45" s="341" t="s">
        <v>26</v>
      </c>
      <c r="G45" s="106"/>
      <c r="H45" s="220">
        <v>30</v>
      </c>
      <c r="I45" s="226">
        <v>12</v>
      </c>
      <c r="J45" s="222"/>
      <c r="K45" s="222"/>
      <c r="L45" s="226"/>
      <c r="M45" s="226"/>
      <c r="N45" s="271"/>
      <c r="O45" s="226"/>
      <c r="P45" s="226"/>
      <c r="Q45" s="226"/>
      <c r="R45" s="226"/>
      <c r="S45" s="226"/>
      <c r="T45" s="226"/>
      <c r="U45" s="226"/>
      <c r="V45" s="226"/>
      <c r="W45" s="220"/>
      <c r="X45" s="220"/>
      <c r="Y45" s="220"/>
      <c r="Z45" s="220"/>
      <c r="AA45" s="220"/>
      <c r="AB45" s="220"/>
      <c r="AC45" s="220"/>
      <c r="AD45" s="222"/>
      <c r="AE45" s="227"/>
      <c r="AF45" s="220">
        <f>SUM(H45:Q45)</f>
        <v>42</v>
      </c>
      <c r="AG45" s="220"/>
      <c r="AH45" s="10"/>
      <c r="AI45" s="10"/>
      <c r="AJ45" s="205"/>
    </row>
    <row r="46" spans="1:36" ht="33" customHeight="1">
      <c r="A46" s="350">
        <v>12</v>
      </c>
      <c r="B46" s="358" t="s">
        <v>242</v>
      </c>
      <c r="C46" s="358"/>
      <c r="D46" s="382" t="s">
        <v>46</v>
      </c>
      <c r="E46" s="383"/>
      <c r="F46" s="158" t="s">
        <v>41</v>
      </c>
      <c r="G46" s="291" t="s">
        <v>25</v>
      </c>
      <c r="H46" s="213">
        <v>5</v>
      </c>
      <c r="I46" s="213"/>
      <c r="J46" s="215"/>
      <c r="K46" s="215"/>
      <c r="L46" s="269"/>
      <c r="M46" s="269"/>
      <c r="N46" s="270"/>
      <c r="O46" s="269"/>
      <c r="P46" s="269"/>
      <c r="Q46" s="269"/>
      <c r="R46" s="269"/>
      <c r="S46" s="215">
        <v>10</v>
      </c>
      <c r="T46" s="269"/>
      <c r="U46" s="269"/>
      <c r="V46" s="269"/>
      <c r="W46" s="213"/>
      <c r="X46" s="213"/>
      <c r="Y46" s="213"/>
      <c r="Z46" s="213"/>
      <c r="AA46" s="213"/>
      <c r="AB46" s="213"/>
      <c r="AC46" s="213"/>
      <c r="AD46" s="215">
        <f>SUM(S46:Z46)</f>
        <v>10</v>
      </c>
      <c r="AE46" s="233">
        <f t="shared" ref="AE46" si="3">AD46/18</f>
        <v>0.55555555555555558</v>
      </c>
      <c r="AF46" s="213"/>
      <c r="AG46" s="213"/>
      <c r="AH46" s="10"/>
      <c r="AI46" s="10"/>
      <c r="AJ46" s="205"/>
    </row>
    <row r="47" spans="1:36" ht="18" customHeight="1">
      <c r="A47" s="351"/>
      <c r="B47" s="358"/>
      <c r="C47" s="358"/>
      <c r="D47" s="265"/>
      <c r="E47" s="219"/>
      <c r="F47" s="341" t="s">
        <v>26</v>
      </c>
      <c r="G47" s="106"/>
      <c r="H47" s="220">
        <v>75</v>
      </c>
      <c r="I47" s="220"/>
      <c r="J47" s="222"/>
      <c r="K47" s="222"/>
      <c r="L47" s="226"/>
      <c r="M47" s="226"/>
      <c r="N47" s="271"/>
      <c r="O47" s="226"/>
      <c r="P47" s="226"/>
      <c r="Q47" s="226"/>
      <c r="R47" s="226"/>
      <c r="S47" s="226"/>
      <c r="T47" s="226"/>
      <c r="U47" s="226"/>
      <c r="V47" s="226"/>
      <c r="W47" s="220"/>
      <c r="X47" s="220"/>
      <c r="Y47" s="220"/>
      <c r="Z47" s="220"/>
      <c r="AA47" s="220"/>
      <c r="AB47" s="220"/>
      <c r="AC47" s="220"/>
      <c r="AD47" s="222"/>
      <c r="AE47" s="227"/>
      <c r="AF47" s="220">
        <f>SUM(H47:Q47)</f>
        <v>75</v>
      </c>
      <c r="AG47" s="220"/>
      <c r="AH47" s="10"/>
      <c r="AI47" s="10"/>
      <c r="AJ47" s="205"/>
    </row>
    <row r="48" spans="1:36" ht="40.5" customHeight="1">
      <c r="A48" s="349">
        <v>13</v>
      </c>
      <c r="B48" s="352" t="s">
        <v>261</v>
      </c>
      <c r="C48" s="353"/>
      <c r="D48" s="400" t="s">
        <v>156</v>
      </c>
      <c r="E48" s="401"/>
      <c r="F48" s="158" t="s">
        <v>24</v>
      </c>
      <c r="G48" s="169" t="s">
        <v>44</v>
      </c>
      <c r="H48" s="239">
        <v>4</v>
      </c>
      <c r="I48" s="239"/>
      <c r="J48" s="210"/>
      <c r="K48" s="210"/>
      <c r="L48" s="210"/>
      <c r="M48" s="213"/>
      <c r="N48" s="260"/>
      <c r="O48" s="213"/>
      <c r="P48" s="213"/>
      <c r="Q48" s="213"/>
      <c r="R48" s="213"/>
      <c r="S48" s="213">
        <v>16</v>
      </c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5">
        <f>SUM(S48:Z48)</f>
        <v>16</v>
      </c>
      <c r="AE48" s="233">
        <f t="shared" ref="AE48" si="4">AD48/18</f>
        <v>0.88888888888888884</v>
      </c>
      <c r="AF48" s="213"/>
      <c r="AG48" s="213"/>
      <c r="AH48" s="10"/>
      <c r="AI48" s="10"/>
      <c r="AJ48" s="205"/>
    </row>
    <row r="49" spans="1:36" ht="18" customHeight="1">
      <c r="A49" s="350"/>
      <c r="B49" s="354"/>
      <c r="C49" s="355"/>
      <c r="D49" s="296"/>
      <c r="E49" s="297"/>
      <c r="F49" s="341" t="s">
        <v>26</v>
      </c>
      <c r="G49" s="106"/>
      <c r="H49" s="220">
        <v>60</v>
      </c>
      <c r="I49" s="220"/>
      <c r="J49" s="220"/>
      <c r="K49" s="220"/>
      <c r="L49" s="220"/>
      <c r="M49" s="220"/>
      <c r="N49" s="223"/>
      <c r="O49" s="220"/>
      <c r="P49" s="220"/>
      <c r="Q49" s="220"/>
      <c r="R49" s="220"/>
      <c r="S49" s="220"/>
      <c r="T49" s="220"/>
      <c r="U49" s="220"/>
      <c r="V49" s="220"/>
      <c r="W49" s="220"/>
      <c r="X49" s="220"/>
      <c r="Y49" s="220"/>
      <c r="Z49" s="220"/>
      <c r="AA49" s="220"/>
      <c r="AB49" s="220"/>
      <c r="AC49" s="220"/>
      <c r="AD49" s="222"/>
      <c r="AE49" s="227"/>
      <c r="AF49" s="220">
        <f>SUM(H49:Q49)</f>
        <v>60</v>
      </c>
      <c r="AG49" s="220"/>
      <c r="AH49" s="10"/>
      <c r="AI49" s="10"/>
      <c r="AJ49" s="205"/>
    </row>
    <row r="50" spans="1:36" ht="45.75" customHeight="1">
      <c r="A50" s="349">
        <v>14</v>
      </c>
      <c r="B50" s="358" t="s">
        <v>154</v>
      </c>
      <c r="C50" s="358"/>
      <c r="D50" s="382" t="s">
        <v>155</v>
      </c>
      <c r="E50" s="383"/>
      <c r="F50" s="158" t="s">
        <v>57</v>
      </c>
      <c r="G50" s="158" t="s">
        <v>58</v>
      </c>
      <c r="H50" s="211"/>
      <c r="I50" s="211"/>
      <c r="J50" s="211">
        <v>1</v>
      </c>
      <c r="K50" s="215"/>
      <c r="L50" s="215"/>
      <c r="M50" s="215"/>
      <c r="N50" s="329"/>
      <c r="O50" s="215"/>
      <c r="P50" s="215"/>
      <c r="Q50" s="215"/>
      <c r="R50" s="215"/>
      <c r="S50" s="215"/>
      <c r="T50" s="215"/>
      <c r="U50" s="215">
        <v>5</v>
      </c>
      <c r="V50" s="215"/>
      <c r="W50" s="215"/>
      <c r="X50" s="215"/>
      <c r="Y50" s="215"/>
      <c r="Z50" s="215"/>
      <c r="AA50" s="215"/>
      <c r="AB50" s="215"/>
      <c r="AC50" s="215"/>
      <c r="AD50" s="215">
        <v>5</v>
      </c>
      <c r="AE50" s="330">
        <f>AD50/18</f>
        <v>0.27777777777777779</v>
      </c>
      <c r="AF50" s="215"/>
      <c r="AG50" s="215"/>
      <c r="AH50" s="10"/>
      <c r="AI50" s="10"/>
      <c r="AJ50" s="205"/>
    </row>
    <row r="51" spans="1:36" ht="18" customHeight="1">
      <c r="A51" s="350"/>
      <c r="B51" s="358"/>
      <c r="C51" s="358"/>
      <c r="D51" s="251"/>
      <c r="E51" s="252"/>
      <c r="F51" s="341" t="s">
        <v>26</v>
      </c>
      <c r="G51" s="134"/>
      <c r="H51" s="222"/>
      <c r="I51" s="222"/>
      <c r="J51" s="222">
        <v>15</v>
      </c>
      <c r="K51" s="222"/>
      <c r="L51" s="222"/>
      <c r="M51" s="222"/>
      <c r="N51" s="264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331"/>
      <c r="AF51" s="222">
        <f>SUM(H51:Q51)</f>
        <v>15</v>
      </c>
      <c r="AG51" s="222"/>
      <c r="AH51" s="10"/>
      <c r="AI51" s="10"/>
      <c r="AJ51" s="205"/>
    </row>
    <row r="52" spans="1:36" ht="30.75" customHeight="1">
      <c r="A52" s="350"/>
      <c r="B52" s="358" t="s">
        <v>233</v>
      </c>
      <c r="C52" s="358"/>
      <c r="D52" s="352" t="s">
        <v>156</v>
      </c>
      <c r="E52" s="353"/>
      <c r="F52" s="314" t="s">
        <v>24</v>
      </c>
      <c r="G52" s="169" t="s">
        <v>44</v>
      </c>
      <c r="H52" s="211">
        <v>1</v>
      </c>
      <c r="I52" s="210">
        <v>4</v>
      </c>
      <c r="J52" s="210"/>
      <c r="K52" s="211"/>
      <c r="L52" s="210"/>
      <c r="M52" s="213"/>
      <c r="N52" s="260"/>
      <c r="O52" s="213"/>
      <c r="P52" s="213"/>
      <c r="Q52" s="213"/>
      <c r="R52" s="213"/>
      <c r="S52" s="213">
        <v>4</v>
      </c>
      <c r="T52" s="213">
        <v>20</v>
      </c>
      <c r="U52" s="213"/>
      <c r="V52" s="213"/>
      <c r="W52" s="213"/>
      <c r="X52" s="213"/>
      <c r="Y52" s="213"/>
      <c r="Z52" s="213"/>
      <c r="AA52" s="213"/>
      <c r="AB52" s="213"/>
      <c r="AC52" s="213"/>
      <c r="AD52" s="215">
        <f>SUM(S52:AB52)</f>
        <v>24</v>
      </c>
      <c r="AE52" s="233">
        <f>AD52/18</f>
        <v>1.3333333333333333</v>
      </c>
      <c r="AF52" s="213"/>
      <c r="AG52" s="213"/>
      <c r="AH52" s="217"/>
      <c r="AI52" s="10"/>
      <c r="AJ52" s="205"/>
    </row>
    <row r="53" spans="1:36" ht="18" customHeight="1">
      <c r="A53" s="350"/>
      <c r="B53" s="358"/>
      <c r="C53" s="358"/>
      <c r="D53" s="257"/>
      <c r="E53" s="258"/>
      <c r="F53" s="341" t="s">
        <v>26</v>
      </c>
      <c r="G53" s="106"/>
      <c r="H53" s="222">
        <v>15</v>
      </c>
      <c r="I53" s="220">
        <v>48</v>
      </c>
      <c r="J53" s="220"/>
      <c r="K53" s="222"/>
      <c r="L53" s="220"/>
      <c r="M53" s="220"/>
      <c r="N53" s="223"/>
      <c r="O53" s="220"/>
      <c r="P53" s="220"/>
      <c r="Q53" s="220"/>
      <c r="R53" s="220"/>
      <c r="S53" s="220"/>
      <c r="T53" s="220"/>
      <c r="U53" s="220"/>
      <c r="V53" s="220"/>
      <c r="W53" s="220"/>
      <c r="X53" s="220"/>
      <c r="Y53" s="220"/>
      <c r="Z53" s="220"/>
      <c r="AA53" s="220"/>
      <c r="AB53" s="220"/>
      <c r="AC53" s="220"/>
      <c r="AD53" s="226"/>
      <c r="AE53" s="227"/>
      <c r="AF53" s="220">
        <f>SUM(H53:Q53)</f>
        <v>63</v>
      </c>
      <c r="AG53" s="220"/>
      <c r="AH53" s="10"/>
      <c r="AI53" s="10"/>
      <c r="AJ53" s="205"/>
    </row>
    <row r="54" spans="1:36" ht="44.25" customHeight="1">
      <c r="A54" s="349">
        <v>15</v>
      </c>
      <c r="B54" s="358" t="s">
        <v>160</v>
      </c>
      <c r="C54" s="358"/>
      <c r="D54" s="368" t="s">
        <v>157</v>
      </c>
      <c r="E54" s="369"/>
      <c r="F54" s="158" t="s">
        <v>35</v>
      </c>
      <c r="G54" s="158" t="s">
        <v>36</v>
      </c>
      <c r="H54" s="210">
        <v>4</v>
      </c>
      <c r="I54" s="213"/>
      <c r="J54" s="213"/>
      <c r="K54" s="215"/>
      <c r="L54" s="213"/>
      <c r="M54" s="213"/>
      <c r="N54" s="260"/>
      <c r="O54" s="213"/>
      <c r="P54" s="213"/>
      <c r="Q54" s="213"/>
      <c r="R54" s="213"/>
      <c r="S54" s="213">
        <v>16</v>
      </c>
      <c r="T54" s="213"/>
      <c r="U54" s="213"/>
      <c r="V54" s="213"/>
      <c r="W54" s="213"/>
      <c r="X54" s="213"/>
      <c r="Y54" s="213"/>
      <c r="Z54" s="213"/>
      <c r="AA54" s="213"/>
      <c r="AB54" s="213"/>
      <c r="AC54" s="213"/>
      <c r="AD54" s="215">
        <f>SUM(S54:AB54)</f>
        <v>16</v>
      </c>
      <c r="AE54" s="233">
        <f>AD54/18</f>
        <v>0.88888888888888884</v>
      </c>
      <c r="AF54" s="213"/>
      <c r="AG54" s="213"/>
      <c r="AH54" s="217"/>
      <c r="AI54" s="10"/>
      <c r="AJ54" s="205"/>
    </row>
    <row r="55" spans="1:36" ht="18" customHeight="1">
      <c r="A55" s="350"/>
      <c r="B55" s="358"/>
      <c r="C55" s="358"/>
      <c r="D55" s="272"/>
      <c r="E55" s="273"/>
      <c r="F55" s="341" t="s">
        <v>26</v>
      </c>
      <c r="G55" s="134"/>
      <c r="H55" s="220">
        <v>60</v>
      </c>
      <c r="I55" s="220"/>
      <c r="J55" s="220"/>
      <c r="K55" s="222"/>
      <c r="L55" s="220"/>
      <c r="M55" s="220"/>
      <c r="N55" s="223"/>
      <c r="O55" s="220"/>
      <c r="P55" s="220"/>
      <c r="Q55" s="220"/>
      <c r="R55" s="220"/>
      <c r="S55" s="220"/>
      <c r="T55" s="220"/>
      <c r="U55" s="220"/>
      <c r="V55" s="220"/>
      <c r="W55" s="220"/>
      <c r="X55" s="220"/>
      <c r="Y55" s="220"/>
      <c r="Z55" s="220"/>
      <c r="AA55" s="220"/>
      <c r="AB55" s="220"/>
      <c r="AC55" s="220"/>
      <c r="AD55" s="226"/>
      <c r="AE55" s="227"/>
      <c r="AF55" s="220">
        <f>SUM(H55:Q55)</f>
        <v>60</v>
      </c>
      <c r="AG55" s="220"/>
      <c r="AH55" s="10"/>
      <c r="AI55" s="10"/>
      <c r="AJ55" s="205"/>
    </row>
    <row r="56" spans="1:36" ht="38.25" customHeight="1">
      <c r="A56" s="349">
        <v>16</v>
      </c>
      <c r="B56" s="352" t="s">
        <v>168</v>
      </c>
      <c r="C56" s="353"/>
      <c r="D56" s="352" t="s">
        <v>169</v>
      </c>
      <c r="E56" s="353"/>
      <c r="F56" s="158" t="s">
        <v>35</v>
      </c>
      <c r="G56" s="291" t="s">
        <v>36</v>
      </c>
      <c r="H56" s="239">
        <v>2</v>
      </c>
      <c r="I56" s="213"/>
      <c r="J56" s="213"/>
      <c r="K56" s="213"/>
      <c r="L56" s="213"/>
      <c r="M56" s="213"/>
      <c r="N56" s="260"/>
      <c r="O56" s="213"/>
      <c r="P56" s="213"/>
      <c r="Q56" s="213"/>
      <c r="R56" s="213"/>
      <c r="S56" s="213">
        <v>6</v>
      </c>
      <c r="T56" s="213"/>
      <c r="U56" s="213"/>
      <c r="V56" s="213"/>
      <c r="W56" s="213"/>
      <c r="X56" s="213"/>
      <c r="Y56" s="213"/>
      <c r="Z56" s="213"/>
      <c r="AA56" s="213"/>
      <c r="AB56" s="213"/>
      <c r="AC56" s="213"/>
      <c r="AD56" s="215">
        <f>SUM(S56:AB56)</f>
        <v>6</v>
      </c>
      <c r="AE56" s="233">
        <f>AD56/18</f>
        <v>0.33333333333333331</v>
      </c>
      <c r="AF56" s="213"/>
      <c r="AG56" s="213"/>
      <c r="AH56" s="217"/>
      <c r="AI56" s="10"/>
      <c r="AJ56" s="205"/>
    </row>
    <row r="57" spans="1:36" ht="18" customHeight="1">
      <c r="A57" s="351"/>
      <c r="B57" s="354"/>
      <c r="C57" s="355"/>
      <c r="D57" s="356"/>
      <c r="E57" s="357"/>
      <c r="F57" s="341" t="s">
        <v>26</v>
      </c>
      <c r="G57" s="106"/>
      <c r="H57" s="220">
        <v>30</v>
      </c>
      <c r="I57" s="220"/>
      <c r="J57" s="220"/>
      <c r="K57" s="220"/>
      <c r="L57" s="220"/>
      <c r="M57" s="220"/>
      <c r="N57" s="223"/>
      <c r="O57" s="220"/>
      <c r="P57" s="220"/>
      <c r="Q57" s="220"/>
      <c r="R57" s="220"/>
      <c r="S57" s="220"/>
      <c r="T57" s="220"/>
      <c r="U57" s="220"/>
      <c r="V57" s="220"/>
      <c r="W57" s="220"/>
      <c r="X57" s="220"/>
      <c r="Y57" s="220"/>
      <c r="Z57" s="220"/>
      <c r="AA57" s="220"/>
      <c r="AB57" s="220"/>
      <c r="AC57" s="220"/>
      <c r="AD57" s="226"/>
      <c r="AE57" s="227"/>
      <c r="AF57" s="220">
        <f>SUM(H57:Q57)</f>
        <v>30</v>
      </c>
      <c r="AG57" s="220"/>
      <c r="AH57" s="10"/>
      <c r="AI57" s="10"/>
      <c r="AJ57" s="205"/>
    </row>
    <row r="58" spans="1:36" ht="32.25" customHeight="1">
      <c r="A58" s="350">
        <v>17</v>
      </c>
      <c r="B58" s="352" t="s">
        <v>179</v>
      </c>
      <c r="C58" s="353"/>
      <c r="D58" s="360" t="s">
        <v>180</v>
      </c>
      <c r="E58" s="361"/>
      <c r="F58" s="158" t="s">
        <v>24</v>
      </c>
      <c r="G58" s="158" t="s">
        <v>43</v>
      </c>
      <c r="H58" s="210"/>
      <c r="I58" s="210"/>
      <c r="J58" s="210">
        <v>1</v>
      </c>
      <c r="K58" s="211"/>
      <c r="L58" s="210"/>
      <c r="M58" s="213"/>
      <c r="N58" s="260"/>
      <c r="O58" s="213"/>
      <c r="P58" s="213"/>
      <c r="Q58" s="213"/>
      <c r="R58" s="305"/>
      <c r="S58" s="19"/>
      <c r="T58" s="322" t="s">
        <v>227</v>
      </c>
      <c r="U58" s="319"/>
      <c r="V58" s="213"/>
      <c r="W58" s="213"/>
      <c r="X58" s="213"/>
      <c r="Y58" s="213"/>
      <c r="Z58" s="213"/>
      <c r="AA58" s="213"/>
      <c r="AB58" s="213"/>
      <c r="AC58" s="213"/>
      <c r="AD58" s="215">
        <v>7</v>
      </c>
      <c r="AE58" s="233">
        <f>AD58/18</f>
        <v>0.3888888888888889</v>
      </c>
      <c r="AF58" s="213"/>
      <c r="AG58" s="213"/>
      <c r="AH58" s="10"/>
      <c r="AI58" s="10"/>
      <c r="AJ58" s="205"/>
    </row>
    <row r="59" spans="1:36" ht="18" customHeight="1">
      <c r="A59" s="350"/>
      <c r="B59" s="354"/>
      <c r="C59" s="355"/>
      <c r="D59" s="274"/>
      <c r="E59" s="258"/>
      <c r="F59" s="341" t="s">
        <v>26</v>
      </c>
      <c r="G59" s="106"/>
      <c r="H59" s="220"/>
      <c r="I59" s="220"/>
      <c r="J59" s="220">
        <v>15</v>
      </c>
      <c r="K59" s="222"/>
      <c r="L59" s="220"/>
      <c r="M59" s="220"/>
      <c r="N59" s="223"/>
      <c r="O59" s="220"/>
      <c r="P59" s="220"/>
      <c r="Q59" s="220"/>
      <c r="R59" s="220"/>
      <c r="S59" s="220"/>
      <c r="T59" s="220"/>
      <c r="U59" s="220"/>
      <c r="V59" s="220"/>
      <c r="W59" s="220"/>
      <c r="X59" s="220"/>
      <c r="Y59" s="220"/>
      <c r="Z59" s="220"/>
      <c r="AA59" s="220"/>
      <c r="AB59" s="220"/>
      <c r="AC59" s="220"/>
      <c r="AD59" s="226"/>
      <c r="AE59" s="227"/>
      <c r="AF59" s="220">
        <v>10</v>
      </c>
      <c r="AG59" s="220"/>
      <c r="AH59" s="10"/>
      <c r="AI59" s="10">
        <v>5</v>
      </c>
      <c r="AJ59" s="205"/>
    </row>
    <row r="60" spans="1:36" ht="36.75" customHeight="1">
      <c r="A60" s="349">
        <v>18</v>
      </c>
      <c r="B60" s="358" t="s">
        <v>234</v>
      </c>
      <c r="C60" s="358"/>
      <c r="D60" s="362" t="s">
        <v>42</v>
      </c>
      <c r="E60" s="363"/>
      <c r="F60" s="191" t="s">
        <v>57</v>
      </c>
      <c r="G60" s="158" t="s">
        <v>58</v>
      </c>
      <c r="H60" s="211"/>
      <c r="I60" s="210">
        <v>2</v>
      </c>
      <c r="J60" s="210"/>
      <c r="K60" s="211"/>
      <c r="L60" s="210"/>
      <c r="M60" s="213"/>
      <c r="N60" s="260"/>
      <c r="O60" s="213"/>
      <c r="P60" s="213"/>
      <c r="Q60" s="213"/>
      <c r="R60" s="213"/>
      <c r="S60" s="213"/>
      <c r="T60" s="213">
        <v>7</v>
      </c>
      <c r="U60" s="213"/>
      <c r="V60" s="213"/>
      <c r="W60" s="213"/>
      <c r="X60" s="213"/>
      <c r="Y60" s="213"/>
      <c r="Z60" s="213"/>
      <c r="AA60" s="213"/>
      <c r="AB60" s="213"/>
      <c r="AC60" s="213"/>
      <c r="AD60" s="215">
        <f>SUM(S60:AB60)</f>
        <v>7</v>
      </c>
      <c r="AE60" s="233">
        <f>AD60/18</f>
        <v>0.3888888888888889</v>
      </c>
      <c r="AF60" s="213"/>
      <c r="AG60" s="213"/>
      <c r="AH60" s="10"/>
      <c r="AI60" s="10"/>
      <c r="AJ60" s="205"/>
    </row>
    <row r="61" spans="1:36" ht="18" customHeight="1">
      <c r="A61" s="350"/>
      <c r="B61" s="358"/>
      <c r="C61" s="358"/>
      <c r="D61" s="274"/>
      <c r="E61" s="258"/>
      <c r="F61" s="341" t="s">
        <v>26</v>
      </c>
      <c r="G61" s="106"/>
      <c r="H61" s="222"/>
      <c r="I61" s="220">
        <v>30</v>
      </c>
      <c r="J61" s="220"/>
      <c r="K61" s="222"/>
      <c r="L61" s="220"/>
      <c r="M61" s="220"/>
      <c r="N61" s="223"/>
      <c r="O61" s="220"/>
      <c r="P61" s="220"/>
      <c r="Q61" s="220"/>
      <c r="R61" s="220"/>
      <c r="S61" s="220"/>
      <c r="T61" s="220"/>
      <c r="U61" s="220"/>
      <c r="V61" s="220"/>
      <c r="W61" s="220"/>
      <c r="X61" s="220"/>
      <c r="Y61" s="220"/>
      <c r="Z61" s="220"/>
      <c r="AA61" s="220"/>
      <c r="AB61" s="220"/>
      <c r="AC61" s="220"/>
      <c r="AD61" s="226"/>
      <c r="AE61" s="227"/>
      <c r="AF61" s="220">
        <f>SUM(H61:Q61)</f>
        <v>30</v>
      </c>
      <c r="AG61" s="220"/>
      <c r="AH61" s="10"/>
      <c r="AI61" s="10"/>
      <c r="AJ61" s="205"/>
    </row>
    <row r="62" spans="1:36" ht="27" customHeight="1">
      <c r="A62" s="349">
        <v>19</v>
      </c>
      <c r="B62" s="352" t="s">
        <v>258</v>
      </c>
      <c r="C62" s="353"/>
      <c r="D62" s="362" t="s">
        <v>42</v>
      </c>
      <c r="E62" s="363"/>
      <c r="F62" s="303" t="s">
        <v>57</v>
      </c>
      <c r="G62" s="158" t="s">
        <v>58</v>
      </c>
      <c r="H62" s="215">
        <v>2</v>
      </c>
      <c r="I62" s="213"/>
      <c r="J62" s="213"/>
      <c r="K62" s="215"/>
      <c r="L62" s="213"/>
      <c r="M62" s="213"/>
      <c r="N62" s="260"/>
      <c r="O62" s="213"/>
      <c r="P62" s="213"/>
      <c r="Q62" s="213"/>
      <c r="R62" s="213"/>
      <c r="S62" s="213">
        <v>8</v>
      </c>
      <c r="T62" s="213"/>
      <c r="U62" s="213"/>
      <c r="V62" s="213"/>
      <c r="W62" s="213"/>
      <c r="X62" s="213"/>
      <c r="Y62" s="213"/>
      <c r="Z62" s="213"/>
      <c r="AA62" s="213"/>
      <c r="AB62" s="213"/>
      <c r="AC62" s="213"/>
      <c r="AD62" s="215">
        <f>SUM(S62:AB62)</f>
        <v>8</v>
      </c>
      <c r="AE62" s="233">
        <f>AD62/18</f>
        <v>0.44444444444444442</v>
      </c>
      <c r="AF62" s="213"/>
      <c r="AG62" s="213"/>
      <c r="AH62" s="10"/>
      <c r="AI62" s="10"/>
      <c r="AJ62" s="205"/>
    </row>
    <row r="63" spans="1:36" ht="20.25" customHeight="1">
      <c r="A63" s="350"/>
      <c r="B63" s="354"/>
      <c r="C63" s="355"/>
      <c r="D63" s="274"/>
      <c r="E63" s="258"/>
      <c r="F63" s="341" t="s">
        <v>26</v>
      </c>
      <c r="G63" s="106"/>
      <c r="H63" s="222">
        <v>30</v>
      </c>
      <c r="I63" s="220"/>
      <c r="J63" s="220"/>
      <c r="K63" s="222"/>
      <c r="L63" s="220"/>
      <c r="M63" s="220"/>
      <c r="N63" s="223"/>
      <c r="O63" s="220"/>
      <c r="P63" s="220"/>
      <c r="Q63" s="220"/>
      <c r="R63" s="220"/>
      <c r="S63" s="220"/>
      <c r="T63" s="220"/>
      <c r="U63" s="220"/>
      <c r="V63" s="220"/>
      <c r="W63" s="220"/>
      <c r="X63" s="220"/>
      <c r="Y63" s="220"/>
      <c r="Z63" s="220"/>
      <c r="AA63" s="220"/>
      <c r="AB63" s="220"/>
      <c r="AC63" s="220"/>
      <c r="AD63" s="226"/>
      <c r="AE63" s="227"/>
      <c r="AF63" s="220">
        <f>SUM(H63:Q63)</f>
        <v>30</v>
      </c>
      <c r="AG63" s="220"/>
      <c r="AH63" s="10"/>
      <c r="AI63" s="10"/>
      <c r="AJ63" s="205"/>
    </row>
    <row r="64" spans="1:36" ht="24.75" customHeight="1">
      <c r="A64" s="350"/>
      <c r="B64" s="354"/>
      <c r="C64" s="355"/>
      <c r="D64" s="362" t="s">
        <v>42</v>
      </c>
      <c r="E64" s="363"/>
      <c r="F64" s="303" t="s">
        <v>57</v>
      </c>
      <c r="G64" s="158" t="s">
        <v>58</v>
      </c>
      <c r="H64" s="215">
        <v>2</v>
      </c>
      <c r="I64" s="213"/>
      <c r="J64" s="213"/>
      <c r="K64" s="215"/>
      <c r="L64" s="213"/>
      <c r="M64" s="213"/>
      <c r="N64" s="260"/>
      <c r="O64" s="213"/>
      <c r="P64" s="213"/>
      <c r="Q64" s="213"/>
      <c r="R64" s="213"/>
      <c r="S64" s="213">
        <v>6</v>
      </c>
      <c r="T64" s="213"/>
      <c r="U64" s="213"/>
      <c r="V64" s="213"/>
      <c r="W64" s="213"/>
      <c r="X64" s="213"/>
      <c r="Y64" s="213"/>
      <c r="Z64" s="213"/>
      <c r="AA64" s="213"/>
      <c r="AB64" s="213"/>
      <c r="AC64" s="213"/>
      <c r="AD64" s="215">
        <f>SUM(S64:AB64)</f>
        <v>6</v>
      </c>
      <c r="AE64" s="233">
        <f>AD64/18</f>
        <v>0.33333333333333331</v>
      </c>
      <c r="AF64" s="213"/>
      <c r="AG64" s="213"/>
      <c r="AH64" s="10"/>
      <c r="AI64" s="10"/>
      <c r="AJ64" s="205"/>
    </row>
    <row r="65" spans="1:36" ht="20.25" customHeight="1">
      <c r="A65" s="351"/>
      <c r="B65" s="389"/>
      <c r="C65" s="390"/>
      <c r="D65" s="274"/>
      <c r="E65" s="258"/>
      <c r="F65" s="134" t="s">
        <v>26</v>
      </c>
      <c r="G65" s="106"/>
      <c r="H65" s="222">
        <v>30</v>
      </c>
      <c r="I65" s="220"/>
      <c r="J65" s="220"/>
      <c r="K65" s="222"/>
      <c r="L65" s="220"/>
      <c r="M65" s="220"/>
      <c r="N65" s="223"/>
      <c r="O65" s="220"/>
      <c r="P65" s="220"/>
      <c r="Q65" s="220"/>
      <c r="R65" s="220"/>
      <c r="S65" s="220"/>
      <c r="T65" s="220"/>
      <c r="U65" s="220"/>
      <c r="V65" s="220"/>
      <c r="W65" s="220"/>
      <c r="X65" s="220"/>
      <c r="Y65" s="220"/>
      <c r="Z65" s="220"/>
      <c r="AA65" s="220"/>
      <c r="AB65" s="220"/>
      <c r="AC65" s="220"/>
      <c r="AD65" s="226"/>
      <c r="AE65" s="227"/>
      <c r="AF65" s="220">
        <f>SUM(H65:Q65)</f>
        <v>30</v>
      </c>
      <c r="AG65" s="220"/>
      <c r="AH65" s="10"/>
      <c r="AI65" s="10"/>
      <c r="AJ65" s="205"/>
    </row>
    <row r="66" spans="1:36" ht="35.25" customHeight="1">
      <c r="A66" s="349">
        <v>20</v>
      </c>
      <c r="B66" s="358" t="s">
        <v>231</v>
      </c>
      <c r="C66" s="358"/>
      <c r="D66" s="400" t="s">
        <v>155</v>
      </c>
      <c r="E66" s="401"/>
      <c r="F66" s="158" t="s">
        <v>57</v>
      </c>
      <c r="G66" s="158" t="s">
        <v>58</v>
      </c>
      <c r="H66" s="269"/>
      <c r="I66" s="213">
        <v>5</v>
      </c>
      <c r="J66" s="213"/>
      <c r="K66" s="215"/>
      <c r="L66" s="213"/>
      <c r="M66" s="213"/>
      <c r="N66" s="260"/>
      <c r="O66" s="213"/>
      <c r="P66" s="213"/>
      <c r="Q66" s="213"/>
      <c r="R66" s="213"/>
      <c r="S66" s="213"/>
      <c r="T66" s="213">
        <v>30</v>
      </c>
      <c r="U66" s="213"/>
      <c r="V66" s="213"/>
      <c r="W66" s="213"/>
      <c r="X66" s="213"/>
      <c r="Y66" s="213"/>
      <c r="Z66" s="213"/>
      <c r="AA66" s="213"/>
      <c r="AB66" s="213"/>
      <c r="AC66" s="213"/>
      <c r="AD66" s="215">
        <f>SUM(S66:AB66)</f>
        <v>30</v>
      </c>
      <c r="AE66" s="233">
        <f>AD66/18</f>
        <v>1.6666666666666667</v>
      </c>
      <c r="AF66" s="213"/>
      <c r="AG66" s="213"/>
      <c r="AH66" s="10"/>
      <c r="AI66" s="10"/>
      <c r="AJ66" s="302"/>
    </row>
    <row r="67" spans="1:36" ht="23.25" customHeight="1">
      <c r="A67" s="350"/>
      <c r="B67" s="358"/>
      <c r="C67" s="358"/>
      <c r="D67" s="25"/>
      <c r="E67" s="26"/>
      <c r="F67" s="341" t="s">
        <v>26</v>
      </c>
      <c r="G67" s="134"/>
      <c r="H67" s="226"/>
      <c r="I67" s="220">
        <v>60</v>
      </c>
      <c r="J67" s="220"/>
      <c r="K67" s="222"/>
      <c r="L67" s="220"/>
      <c r="M67" s="220"/>
      <c r="N67" s="223"/>
      <c r="O67" s="220"/>
      <c r="P67" s="220"/>
      <c r="Q67" s="220"/>
      <c r="R67" s="220"/>
      <c r="S67" s="220"/>
      <c r="T67" s="220"/>
      <c r="U67" s="220"/>
      <c r="V67" s="220"/>
      <c r="W67" s="220"/>
      <c r="X67" s="220"/>
      <c r="Y67" s="220"/>
      <c r="Z67" s="220"/>
      <c r="AA67" s="220"/>
      <c r="AB67" s="220"/>
      <c r="AC67" s="220"/>
      <c r="AD67" s="226"/>
      <c r="AE67" s="227"/>
      <c r="AF67" s="220">
        <f>SUM(H67:Q67)</f>
        <v>60</v>
      </c>
      <c r="AG67" s="220"/>
      <c r="AH67" s="10"/>
      <c r="AI67" s="10"/>
      <c r="AJ67" s="302"/>
    </row>
    <row r="68" spans="1:36" ht="27" customHeight="1">
      <c r="A68" s="350"/>
      <c r="B68" s="358"/>
      <c r="C68" s="358"/>
      <c r="D68" s="400" t="s">
        <v>155</v>
      </c>
      <c r="E68" s="401"/>
      <c r="F68" s="158" t="s">
        <v>57</v>
      </c>
      <c r="G68" s="158" t="s">
        <v>58</v>
      </c>
      <c r="H68" s="269"/>
      <c r="I68" s="213">
        <v>1</v>
      </c>
      <c r="J68" s="213"/>
      <c r="K68" s="215"/>
      <c r="L68" s="213"/>
      <c r="M68" s="213"/>
      <c r="N68" s="260"/>
      <c r="O68" s="213"/>
      <c r="P68" s="213"/>
      <c r="Q68" s="213"/>
      <c r="R68" s="213"/>
      <c r="S68" s="213"/>
      <c r="T68" s="213">
        <v>5</v>
      </c>
      <c r="U68" s="213"/>
      <c r="V68" s="213"/>
      <c r="W68" s="213"/>
      <c r="X68" s="213"/>
      <c r="Y68" s="213"/>
      <c r="Z68" s="213"/>
      <c r="AA68" s="213"/>
      <c r="AB68" s="213"/>
      <c r="AC68" s="213"/>
      <c r="AD68" s="215">
        <f>SUM(S68:AB68)</f>
        <v>5</v>
      </c>
      <c r="AE68" s="233">
        <f>AD68/18</f>
        <v>0.27777777777777779</v>
      </c>
      <c r="AF68" s="213"/>
      <c r="AG68" s="213"/>
      <c r="AH68" s="10"/>
      <c r="AI68" s="10"/>
      <c r="AJ68" s="302"/>
    </row>
    <row r="69" spans="1:36" ht="18" customHeight="1">
      <c r="A69" s="350"/>
      <c r="B69" s="358"/>
      <c r="C69" s="358"/>
      <c r="D69" s="251"/>
      <c r="E69" s="252"/>
      <c r="F69" s="341" t="s">
        <v>26</v>
      </c>
      <c r="G69" s="134"/>
      <c r="H69" s="226"/>
      <c r="I69" s="220">
        <v>15</v>
      </c>
      <c r="J69" s="220"/>
      <c r="K69" s="222"/>
      <c r="L69" s="220"/>
      <c r="M69" s="220"/>
      <c r="N69" s="223"/>
      <c r="O69" s="220"/>
      <c r="P69" s="220"/>
      <c r="Q69" s="220"/>
      <c r="R69" s="220"/>
      <c r="S69" s="220"/>
      <c r="T69" s="220"/>
      <c r="U69" s="220"/>
      <c r="V69" s="220"/>
      <c r="W69" s="220"/>
      <c r="X69" s="220"/>
      <c r="Y69" s="220"/>
      <c r="Z69" s="220"/>
      <c r="AA69" s="220"/>
      <c r="AB69" s="220"/>
      <c r="AC69" s="220"/>
      <c r="AD69" s="226"/>
      <c r="AE69" s="227"/>
      <c r="AF69" s="220">
        <f>SUM(H69:Q69)</f>
        <v>15</v>
      </c>
      <c r="AG69" s="220"/>
      <c r="AH69" s="10"/>
      <c r="AI69" s="10"/>
      <c r="AJ69" s="302"/>
    </row>
    <row r="70" spans="1:36" ht="45.75" customHeight="1">
      <c r="A70" s="364">
        <v>21</v>
      </c>
      <c r="B70" s="354" t="s">
        <v>232</v>
      </c>
      <c r="C70" s="355"/>
      <c r="D70" s="365" t="s">
        <v>180</v>
      </c>
      <c r="E70" s="366"/>
      <c r="F70" s="303" t="s">
        <v>24</v>
      </c>
      <c r="G70" s="158" t="s">
        <v>43</v>
      </c>
      <c r="H70" s="215"/>
      <c r="I70" s="213">
        <v>1</v>
      </c>
      <c r="J70" s="213"/>
      <c r="K70" s="215"/>
      <c r="L70" s="213"/>
      <c r="M70" s="213"/>
      <c r="N70" s="260"/>
      <c r="O70" s="213"/>
      <c r="P70" s="213"/>
      <c r="Q70" s="213"/>
      <c r="R70" s="213"/>
      <c r="S70" s="213"/>
      <c r="T70" s="322" t="s">
        <v>227</v>
      </c>
      <c r="U70" s="213"/>
      <c r="V70" s="213"/>
      <c r="W70" s="213"/>
      <c r="X70" s="213"/>
      <c r="Y70" s="213"/>
      <c r="Z70" s="213"/>
      <c r="AA70" s="213"/>
      <c r="AB70" s="213"/>
      <c r="AC70" s="213"/>
      <c r="AD70" s="215">
        <v>7</v>
      </c>
      <c r="AE70" s="233">
        <f>AD70/18</f>
        <v>0.3888888888888889</v>
      </c>
      <c r="AF70" s="213"/>
      <c r="AG70" s="213"/>
      <c r="AH70" s="10"/>
      <c r="AI70" s="10"/>
      <c r="AJ70" s="302"/>
    </row>
    <row r="71" spans="1:36" ht="24.75" customHeight="1">
      <c r="A71" s="364"/>
      <c r="B71" s="354"/>
      <c r="C71" s="355"/>
      <c r="D71" s="139"/>
      <c r="E71" s="304"/>
      <c r="F71" s="341" t="s">
        <v>26</v>
      </c>
      <c r="G71" s="253"/>
      <c r="H71" s="222"/>
      <c r="I71" s="220">
        <v>15</v>
      </c>
      <c r="J71" s="220"/>
      <c r="K71" s="222"/>
      <c r="L71" s="220"/>
      <c r="M71" s="220"/>
      <c r="N71" s="223"/>
      <c r="O71" s="220"/>
      <c r="P71" s="220"/>
      <c r="Q71" s="220"/>
      <c r="R71" s="220"/>
      <c r="S71" s="220"/>
      <c r="T71" s="220"/>
      <c r="U71" s="220"/>
      <c r="V71" s="220"/>
      <c r="W71" s="220"/>
      <c r="X71" s="220"/>
      <c r="Y71" s="220"/>
      <c r="Z71" s="220"/>
      <c r="AA71" s="220"/>
      <c r="AB71" s="220"/>
      <c r="AC71" s="220"/>
      <c r="AD71" s="226"/>
      <c r="AE71" s="227"/>
      <c r="AF71" s="220">
        <v>10</v>
      </c>
      <c r="AG71" s="220"/>
      <c r="AH71" s="10"/>
      <c r="AI71" s="10">
        <v>5</v>
      </c>
      <c r="AJ71" s="302"/>
    </row>
    <row r="72" spans="1:36" ht="36.75" customHeight="1">
      <c r="A72" s="349">
        <v>22</v>
      </c>
      <c r="B72" s="358" t="s">
        <v>241</v>
      </c>
      <c r="C72" s="358"/>
      <c r="D72" s="409" t="s">
        <v>131</v>
      </c>
      <c r="E72" s="410"/>
      <c r="F72" s="295" t="s">
        <v>24</v>
      </c>
      <c r="G72" s="291" t="s">
        <v>25</v>
      </c>
      <c r="H72" s="213">
        <v>2</v>
      </c>
      <c r="I72" s="213"/>
      <c r="J72" s="213"/>
      <c r="K72" s="213"/>
      <c r="L72" s="213"/>
      <c r="M72" s="213"/>
      <c r="N72" s="260"/>
      <c r="O72" s="213"/>
      <c r="P72" s="213"/>
      <c r="Q72" s="213"/>
      <c r="R72" s="213"/>
      <c r="S72" s="213">
        <v>8</v>
      </c>
      <c r="T72" s="213"/>
      <c r="U72" s="213"/>
      <c r="V72" s="213"/>
      <c r="W72" s="213"/>
      <c r="X72" s="213"/>
      <c r="Y72" s="213"/>
      <c r="Z72" s="213"/>
      <c r="AA72" s="213"/>
      <c r="AB72" s="213"/>
      <c r="AC72" s="213"/>
      <c r="AD72" s="215">
        <f>SUM(S72:AB72)</f>
        <v>8</v>
      </c>
      <c r="AE72" s="233">
        <f>AD72/18</f>
        <v>0.44444444444444442</v>
      </c>
      <c r="AF72" s="213"/>
      <c r="AG72" s="213"/>
      <c r="AH72" s="277"/>
      <c r="AI72" s="10"/>
      <c r="AJ72" s="302"/>
    </row>
    <row r="73" spans="1:36" ht="24.75" customHeight="1">
      <c r="A73" s="351"/>
      <c r="B73" s="358"/>
      <c r="C73" s="358"/>
      <c r="D73" s="257"/>
      <c r="E73" s="258"/>
      <c r="F73" s="341" t="s">
        <v>26</v>
      </c>
      <c r="G73" s="106"/>
      <c r="H73" s="220">
        <v>30</v>
      </c>
      <c r="I73" s="220"/>
      <c r="J73" s="220"/>
      <c r="K73" s="220"/>
      <c r="L73" s="220"/>
      <c r="M73" s="220"/>
      <c r="N73" s="223"/>
      <c r="O73" s="220"/>
      <c r="P73" s="220"/>
      <c r="Q73" s="220"/>
      <c r="R73" s="220"/>
      <c r="S73" s="220"/>
      <c r="T73" s="220"/>
      <c r="U73" s="220"/>
      <c r="V73" s="220"/>
      <c r="W73" s="220"/>
      <c r="X73" s="220"/>
      <c r="Y73" s="220"/>
      <c r="Z73" s="220"/>
      <c r="AA73" s="220"/>
      <c r="AB73" s="220"/>
      <c r="AC73" s="220"/>
      <c r="AD73" s="226"/>
      <c r="AE73" s="227"/>
      <c r="AF73" s="220">
        <f>SUM(H73:Q73)</f>
        <v>30</v>
      </c>
      <c r="AG73" s="220"/>
      <c r="AH73" s="215"/>
      <c r="AI73" s="10"/>
      <c r="AJ73" s="302"/>
    </row>
    <row r="74" spans="1:36" ht="42.75" customHeight="1">
      <c r="A74" s="332"/>
      <c r="B74" s="358" t="s">
        <v>47</v>
      </c>
      <c r="C74" s="358"/>
      <c r="D74" s="365" t="s">
        <v>28</v>
      </c>
      <c r="E74" s="366"/>
      <c r="F74" s="209"/>
      <c r="G74" s="209"/>
      <c r="H74" s="213"/>
      <c r="I74" s="213"/>
      <c r="J74" s="213"/>
      <c r="K74" s="213"/>
      <c r="L74" s="213"/>
      <c r="M74" s="213"/>
      <c r="N74" s="260"/>
      <c r="O74" s="213"/>
      <c r="P74" s="213"/>
      <c r="Q74" s="213"/>
      <c r="R74" s="213"/>
      <c r="S74" s="215"/>
      <c r="T74" s="215"/>
      <c r="U74" s="215"/>
      <c r="V74" s="215"/>
      <c r="W74" s="215"/>
      <c r="X74" s="215"/>
      <c r="Y74" s="215"/>
      <c r="Z74" s="215"/>
      <c r="AA74" s="215"/>
      <c r="AB74" s="215"/>
      <c r="AC74" s="215"/>
      <c r="AD74" s="269"/>
      <c r="AE74" s="276"/>
      <c r="AF74" s="213"/>
      <c r="AG74" s="213"/>
      <c r="AH74" s="278">
        <v>38</v>
      </c>
      <c r="AI74" s="10"/>
      <c r="AJ74" s="302"/>
    </row>
    <row r="75" spans="1:36" ht="37.5" customHeight="1">
      <c r="A75" s="332"/>
      <c r="B75" s="358" t="s">
        <v>48</v>
      </c>
      <c r="C75" s="358"/>
      <c r="D75" s="367" t="s">
        <v>168</v>
      </c>
      <c r="E75" s="366"/>
      <c r="F75" s="209"/>
      <c r="G75" s="209"/>
      <c r="H75" s="213"/>
      <c r="I75" s="213"/>
      <c r="J75" s="213"/>
      <c r="K75" s="213"/>
      <c r="L75" s="213"/>
      <c r="M75" s="213"/>
      <c r="N75" s="260"/>
      <c r="O75" s="213"/>
      <c r="P75" s="213"/>
      <c r="Q75" s="213"/>
      <c r="R75" s="213"/>
      <c r="S75" s="215"/>
      <c r="T75" s="215"/>
      <c r="U75" s="215"/>
      <c r="V75" s="215"/>
      <c r="W75" s="215"/>
      <c r="X75" s="215"/>
      <c r="Y75" s="215"/>
      <c r="Z75" s="215"/>
      <c r="AA75" s="215"/>
      <c r="AB75" s="215"/>
      <c r="AC75" s="215"/>
      <c r="AD75" s="269"/>
      <c r="AE75" s="276"/>
      <c r="AF75" s="213"/>
      <c r="AG75" s="213"/>
      <c r="AH75" s="213">
        <v>4</v>
      </c>
      <c r="AI75" s="10"/>
      <c r="AJ75" s="302"/>
    </row>
    <row r="76" spans="1:36" ht="46.5" customHeight="1">
      <c r="A76" s="19"/>
      <c r="B76" s="358" t="s">
        <v>263</v>
      </c>
      <c r="C76" s="358"/>
      <c r="D76" s="400" t="s">
        <v>262</v>
      </c>
      <c r="E76" s="401"/>
      <c r="F76" s="209"/>
      <c r="G76" s="209"/>
      <c r="H76" s="213"/>
      <c r="I76" s="213"/>
      <c r="J76" s="213"/>
      <c r="K76" s="213"/>
      <c r="L76" s="213"/>
      <c r="M76" s="213"/>
      <c r="N76" s="260"/>
      <c r="O76" s="213"/>
      <c r="P76" s="213"/>
      <c r="Q76" s="213"/>
      <c r="R76" s="213"/>
      <c r="S76" s="213"/>
      <c r="T76" s="213"/>
      <c r="U76" s="213"/>
      <c r="V76" s="213"/>
      <c r="W76" s="213"/>
      <c r="X76" s="213"/>
      <c r="Y76" s="213"/>
      <c r="Z76" s="213"/>
      <c r="AA76" s="213"/>
      <c r="AB76" s="213"/>
      <c r="AC76" s="213"/>
      <c r="AD76" s="269"/>
      <c r="AE76" s="276"/>
      <c r="AF76" s="213"/>
      <c r="AG76" s="213"/>
      <c r="AH76" s="277">
        <v>12</v>
      </c>
      <c r="AI76" s="10"/>
      <c r="AJ76" s="302"/>
    </row>
    <row r="77" spans="1:36" ht="36.75" customHeight="1">
      <c r="A77" s="19"/>
      <c r="B77" s="404" t="s">
        <v>49</v>
      </c>
      <c r="C77" s="405"/>
      <c r="D77" s="405"/>
      <c r="E77" s="406"/>
      <c r="F77" s="279" t="s">
        <v>50</v>
      </c>
      <c r="G77" s="279"/>
      <c r="H77" s="280">
        <f>H20+H22+H24+H26+H28+H30+H34+H36+H38+H40+H42+H44+H46+H48+H50+H52+H54+H56+H58+H60+H62+H64+H66+H68+H70+H72</f>
        <v>32</v>
      </c>
      <c r="I77" s="280">
        <f>I20+I22+I24+I26+I28+I30+I34+I36+I38+I40+I42+I44+I46+I48+I50+I52+I54+I56+I58+I60+I62+I64+I66+I68+I70+I72</f>
        <v>19</v>
      </c>
      <c r="J77" s="280">
        <f>J20+J22+J24+J26+J28+J30+J34+J36+J38+J40+J42+J44+J46+J48+J50+J52+J54+J56+J58+J60+J62+J64+J66+J68+J70+J72</f>
        <v>7</v>
      </c>
      <c r="K77" s="280">
        <f>K20+K22+K24+K26+K28+K30+K34+K36+K38+K40+K42+K44+K46+K48+K50+K52+K54+K56+K58+K60+K62+K64+K66+K68+K70+K72</f>
        <v>3</v>
      </c>
      <c r="L77" s="280">
        <v>5</v>
      </c>
      <c r="M77" s="280">
        <f t="shared" ref="M77:R77" si="5">M20+M22+M24+M26+M28+M30+M34+M36+M38+M40+M42+M44+M46+M48+M50+M52+M54+M56+M58+M60+M62+M64+M66+M68+M70+M72</f>
        <v>1</v>
      </c>
      <c r="N77" s="280">
        <f t="shared" si="5"/>
        <v>3</v>
      </c>
      <c r="O77" s="280">
        <f t="shared" si="5"/>
        <v>2</v>
      </c>
      <c r="P77" s="280">
        <f t="shared" si="5"/>
        <v>1</v>
      </c>
      <c r="Q77" s="280">
        <f t="shared" si="5"/>
        <v>1</v>
      </c>
      <c r="R77" s="280">
        <f t="shared" si="5"/>
        <v>1</v>
      </c>
      <c r="S77" s="280"/>
      <c r="T77" s="280"/>
      <c r="U77" s="280"/>
      <c r="V77" s="280"/>
      <c r="W77" s="280"/>
      <c r="X77" s="280"/>
      <c r="Y77" s="280"/>
      <c r="Z77" s="280"/>
      <c r="AA77" s="280"/>
      <c r="AB77" s="280"/>
      <c r="AC77" s="280"/>
      <c r="AD77" s="280">
        <f>SUM(AD20:AD72)</f>
        <v>378</v>
      </c>
      <c r="AE77" s="281"/>
      <c r="AF77" s="282"/>
      <c r="AG77" s="282"/>
      <c r="AH77" s="283">
        <f>SUM(AH72:AH76)</f>
        <v>54</v>
      </c>
      <c r="AI77" s="284"/>
      <c r="AJ77" s="3"/>
    </row>
    <row r="78" spans="1:36" ht="28.5" customHeight="1">
      <c r="A78" s="19"/>
      <c r="B78" s="407"/>
      <c r="C78" s="408"/>
      <c r="D78" s="408"/>
      <c r="E78" s="408"/>
      <c r="F78" s="275" t="s">
        <v>26</v>
      </c>
      <c r="G78" s="275"/>
      <c r="H78" s="222">
        <f>H21+H23+H25+H27+H29+H31+H35+H37+H39+H41+H43+H45+H47+H49+H51+H53+H55+H57+H59+H61+H63+H65+H67+H69+H71+H73</f>
        <v>480</v>
      </c>
      <c r="I78" s="222">
        <f t="shared" ref="I78:R78" si="6">I21+I23+I25+I27+I29+I31+I35+I37+I39+I41+I43+I45+I47+I49+I51+I53+I55+I57+I59+I61+I63+I65+I67+I69+I71+I73</f>
        <v>252</v>
      </c>
      <c r="J78" s="222">
        <f t="shared" si="6"/>
        <v>97</v>
      </c>
      <c r="K78" s="222">
        <f t="shared" si="6"/>
        <v>42</v>
      </c>
      <c r="L78" s="222">
        <f t="shared" si="6"/>
        <v>69</v>
      </c>
      <c r="M78" s="222">
        <f t="shared" si="6"/>
        <v>15</v>
      </c>
      <c r="N78" s="222">
        <f t="shared" si="6"/>
        <v>37</v>
      </c>
      <c r="O78" s="222">
        <f t="shared" si="6"/>
        <v>22</v>
      </c>
      <c r="P78" s="222">
        <f t="shared" si="6"/>
        <v>10</v>
      </c>
      <c r="Q78" s="222">
        <f t="shared" si="6"/>
        <v>10</v>
      </c>
      <c r="R78" s="222">
        <f t="shared" si="6"/>
        <v>10</v>
      </c>
      <c r="S78" s="298">
        <f>SUM(H78:R78)</f>
        <v>1044</v>
      </c>
      <c r="T78" s="222"/>
      <c r="U78" s="222"/>
      <c r="V78" s="222"/>
      <c r="W78" s="222"/>
      <c r="X78" s="222"/>
      <c r="Y78" s="222"/>
      <c r="Z78" s="222"/>
      <c r="AA78" s="222"/>
      <c r="AB78" s="222"/>
      <c r="AC78" s="222"/>
      <c r="AD78" s="222"/>
      <c r="AE78" s="222"/>
      <c r="AF78" s="222">
        <f>SUM(AF20:AF73)</f>
        <v>1004</v>
      </c>
      <c r="AG78" s="222"/>
      <c r="AH78" s="221"/>
      <c r="AI78" s="284">
        <f>SUM(AI20:AI73)</f>
        <v>40</v>
      </c>
      <c r="AJ78" s="202"/>
    </row>
    <row r="79" spans="1:36" ht="15.7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285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202"/>
    </row>
    <row r="80" spans="1:36" ht="15.75">
      <c r="B80" s="3" t="s">
        <v>51</v>
      </c>
      <c r="C80" s="3"/>
      <c r="D80" s="3">
        <f>H77+I77+J77+K77+L77+M77+N77+O77+P77+Q77+R77</f>
        <v>75</v>
      </c>
      <c r="E80" s="3"/>
      <c r="F80" s="3"/>
      <c r="G80" s="3"/>
      <c r="H80" s="3"/>
      <c r="I80" s="3"/>
      <c r="J80" s="3"/>
      <c r="K80" s="3"/>
      <c r="L80" s="3"/>
      <c r="M80" s="3"/>
      <c r="N80" s="285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10"/>
      <c r="AG80" s="286" t="s">
        <v>243</v>
      </c>
      <c r="AH80" s="323"/>
      <c r="AI80" s="3" t="s">
        <v>253</v>
      </c>
      <c r="AJ80" s="3"/>
    </row>
    <row r="81" spans="2:36" ht="15.7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285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</row>
    <row r="82" spans="2:36" ht="15.75">
      <c r="B82" s="3" t="s">
        <v>52</v>
      </c>
      <c r="C82" s="3"/>
      <c r="D82" s="3">
        <f>AF78</f>
        <v>1004</v>
      </c>
      <c r="E82" s="3"/>
      <c r="F82" s="3"/>
      <c r="G82" s="3"/>
      <c r="H82" s="3"/>
      <c r="I82" s="3"/>
      <c r="J82" s="3"/>
      <c r="K82" s="3"/>
      <c r="L82" s="3"/>
      <c r="M82" s="3"/>
      <c r="N82" s="285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>
        <f>AF78</f>
        <v>1004</v>
      </c>
      <c r="AH82" s="3"/>
      <c r="AI82" s="3">
        <f>AI78</f>
        <v>40</v>
      </c>
      <c r="AJ82" s="202"/>
    </row>
    <row r="83" spans="2:36" ht="15.7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285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202"/>
    </row>
    <row r="84" spans="2:36" ht="15.75">
      <c r="B84" s="3" t="s">
        <v>244</v>
      </c>
      <c r="C84" s="3"/>
      <c r="D84" s="3">
        <v>23</v>
      </c>
      <c r="E84" s="3"/>
      <c r="F84" s="3"/>
      <c r="G84" s="3"/>
      <c r="H84" s="3"/>
      <c r="I84" s="3"/>
      <c r="J84" s="3"/>
      <c r="K84" s="3"/>
      <c r="L84" s="3"/>
      <c r="M84" s="3"/>
      <c r="N84" s="285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202"/>
    </row>
    <row r="85" spans="2:36" ht="15.7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285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202"/>
    </row>
    <row r="86" spans="2:36" ht="15.75">
      <c r="B86" s="202" t="s">
        <v>53</v>
      </c>
      <c r="C86" s="202"/>
      <c r="D86" s="202"/>
      <c r="E86" s="202"/>
      <c r="F86" s="202"/>
      <c r="G86" s="202" t="s">
        <v>243</v>
      </c>
      <c r="H86" s="202"/>
      <c r="I86" s="359">
        <f>AG82</f>
        <v>1004</v>
      </c>
      <c r="J86" s="359"/>
      <c r="K86" s="202" t="s">
        <v>26</v>
      </c>
      <c r="L86" s="202"/>
      <c r="M86" s="202"/>
      <c r="N86" s="204"/>
      <c r="O86" s="202"/>
      <c r="P86" s="202"/>
      <c r="Q86" s="202"/>
      <c r="R86" s="202"/>
      <c r="S86" s="202"/>
      <c r="T86" s="202"/>
      <c r="U86" s="202"/>
      <c r="V86" s="202"/>
      <c r="W86" s="202"/>
      <c r="X86" s="202"/>
      <c r="Y86" s="202"/>
      <c r="Z86" s="202"/>
      <c r="AA86" s="202"/>
      <c r="AB86" s="202"/>
      <c r="AC86" s="202"/>
      <c r="AD86" s="202"/>
      <c r="AE86" s="202"/>
      <c r="AF86" s="202"/>
      <c r="AG86" s="202"/>
      <c r="AH86" s="202"/>
      <c r="AI86" s="202"/>
      <c r="AJ86" s="202"/>
    </row>
    <row r="87" spans="2:36" ht="15.75">
      <c r="B87" s="202"/>
      <c r="C87" s="202"/>
      <c r="D87" s="202"/>
      <c r="E87" s="202"/>
      <c r="F87" s="202"/>
      <c r="G87" s="202"/>
      <c r="H87" s="202"/>
      <c r="I87" s="202"/>
      <c r="J87" s="202"/>
      <c r="K87" s="202"/>
      <c r="L87" s="202"/>
      <c r="M87" s="202"/>
      <c r="N87" s="204"/>
      <c r="O87" s="202"/>
      <c r="P87" s="202"/>
      <c r="Q87" s="202"/>
      <c r="R87" s="202"/>
      <c r="S87" s="202"/>
      <c r="T87" s="202"/>
      <c r="U87" s="202"/>
      <c r="V87" s="202"/>
      <c r="W87" s="202"/>
      <c r="X87" s="202"/>
      <c r="Y87" s="202"/>
      <c r="Z87" s="202"/>
      <c r="AA87" s="202"/>
      <c r="AB87" s="202"/>
      <c r="AC87" s="202"/>
      <c r="AD87" s="202"/>
      <c r="AE87" s="202"/>
      <c r="AF87" s="202"/>
      <c r="AG87" s="202"/>
      <c r="AH87" s="202"/>
      <c r="AI87" s="202"/>
      <c r="AJ87" s="202"/>
    </row>
    <row r="88" spans="2:36">
      <c r="G88" s="325" t="s">
        <v>245</v>
      </c>
      <c r="I88" s="348">
        <f>AI82</f>
        <v>40</v>
      </c>
      <c r="J88" s="348"/>
    </row>
    <row r="90" spans="2:36">
      <c r="I90" s="348">
        <f>I86+I88+'декор.-прикл.'!AB33</f>
        <v>1485</v>
      </c>
      <c r="J90" s="348"/>
    </row>
  </sheetData>
  <mergeCells count="118">
    <mergeCell ref="D38:E38"/>
    <mergeCell ref="D36:E36"/>
    <mergeCell ref="AH14:AH19"/>
    <mergeCell ref="AI14:AI19"/>
    <mergeCell ref="F14:F19"/>
    <mergeCell ref="G14:G19"/>
    <mergeCell ref="S14:S18"/>
    <mergeCell ref="T14:T18"/>
    <mergeCell ref="H14:I17"/>
    <mergeCell ref="X14:X18"/>
    <mergeCell ref="Y14:Y18"/>
    <mergeCell ref="Z14:Z18"/>
    <mergeCell ref="AA14:AA18"/>
    <mergeCell ref="U14:U18"/>
    <mergeCell ref="V14:V18"/>
    <mergeCell ref="W14:W18"/>
    <mergeCell ref="S19:AB19"/>
    <mergeCell ref="AB14:AB18"/>
    <mergeCell ref="AG14:AG19"/>
    <mergeCell ref="AF14:AF19"/>
    <mergeCell ref="AD14:AD19"/>
    <mergeCell ref="AC14:AC18"/>
    <mergeCell ref="J14:R17"/>
    <mergeCell ref="AE14:AE19"/>
    <mergeCell ref="D50:E50"/>
    <mergeCell ref="B77:E77"/>
    <mergeCell ref="B78:E78"/>
    <mergeCell ref="B72:C73"/>
    <mergeCell ref="D66:E66"/>
    <mergeCell ref="D68:E68"/>
    <mergeCell ref="B58:C59"/>
    <mergeCell ref="B76:C76"/>
    <mergeCell ref="D76:E76"/>
    <mergeCell ref="B66:C69"/>
    <mergeCell ref="B70:C71"/>
    <mergeCell ref="D70:E70"/>
    <mergeCell ref="D72:E72"/>
    <mergeCell ref="B74:C74"/>
    <mergeCell ref="B75:C75"/>
    <mergeCell ref="B62:C65"/>
    <mergeCell ref="D64:E64"/>
    <mergeCell ref="D62:E62"/>
    <mergeCell ref="B48:C49"/>
    <mergeCell ref="D46:E46"/>
    <mergeCell ref="B46:C47"/>
    <mergeCell ref="D40:E40"/>
    <mergeCell ref="D48:E48"/>
    <mergeCell ref="D44:E44"/>
    <mergeCell ref="B42:C43"/>
    <mergeCell ref="B44:C45"/>
    <mergeCell ref="B40:C41"/>
    <mergeCell ref="B34:C35"/>
    <mergeCell ref="T4:AD4"/>
    <mergeCell ref="T5:AD5"/>
    <mergeCell ref="F9:W9"/>
    <mergeCell ref="B10:AB10"/>
    <mergeCell ref="T6:AD7"/>
    <mergeCell ref="C8:AB8"/>
    <mergeCell ref="D28:E28"/>
    <mergeCell ref="D20:E20"/>
    <mergeCell ref="B22:C23"/>
    <mergeCell ref="B28:C31"/>
    <mergeCell ref="B20:C21"/>
    <mergeCell ref="B24:C25"/>
    <mergeCell ref="B14:C19"/>
    <mergeCell ref="B26:C27"/>
    <mergeCell ref="D22:E22"/>
    <mergeCell ref="D14:E19"/>
    <mergeCell ref="D32:E32"/>
    <mergeCell ref="H18:R18"/>
    <mergeCell ref="A14:A19"/>
    <mergeCell ref="A20:A21"/>
    <mergeCell ref="A22:A23"/>
    <mergeCell ref="A24:A25"/>
    <mergeCell ref="A26:A27"/>
    <mergeCell ref="A28:A31"/>
    <mergeCell ref="A34:A35"/>
    <mergeCell ref="A46:A47"/>
    <mergeCell ref="I88:J88"/>
    <mergeCell ref="D26:E26"/>
    <mergeCell ref="D24:E24"/>
    <mergeCell ref="D30:E30"/>
    <mergeCell ref="A36:A37"/>
    <mergeCell ref="A38:A39"/>
    <mergeCell ref="A40:A41"/>
    <mergeCell ref="A42:A43"/>
    <mergeCell ref="A44:A45"/>
    <mergeCell ref="A48:A49"/>
    <mergeCell ref="B38:C39"/>
    <mergeCell ref="D34:E34"/>
    <mergeCell ref="D42:E42"/>
    <mergeCell ref="D41:E41"/>
    <mergeCell ref="B32:C32"/>
    <mergeCell ref="B36:C37"/>
    <mergeCell ref="I90:J90"/>
    <mergeCell ref="A50:A53"/>
    <mergeCell ref="A54:A55"/>
    <mergeCell ref="A56:A57"/>
    <mergeCell ref="A58:A59"/>
    <mergeCell ref="A60:A61"/>
    <mergeCell ref="B56:C57"/>
    <mergeCell ref="D56:E56"/>
    <mergeCell ref="D57:E57"/>
    <mergeCell ref="B50:C51"/>
    <mergeCell ref="B52:C53"/>
    <mergeCell ref="I86:J86"/>
    <mergeCell ref="B60:C61"/>
    <mergeCell ref="D58:E58"/>
    <mergeCell ref="D60:E60"/>
    <mergeCell ref="A66:A69"/>
    <mergeCell ref="A70:A71"/>
    <mergeCell ref="A72:A73"/>
    <mergeCell ref="A62:A65"/>
    <mergeCell ref="B54:C55"/>
    <mergeCell ref="D74:E74"/>
    <mergeCell ref="D75:E75"/>
    <mergeCell ref="D54:E54"/>
    <mergeCell ref="D52:E52"/>
  </mergeCells>
  <pageMargins left="0.25" right="0.25" top="0.75" bottom="0.75" header="0.3" footer="0.3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E46"/>
  <sheetViews>
    <sheetView zoomScale="145" zoomScaleNormal="145" workbookViewId="0">
      <selection activeCell="F12" sqref="F12"/>
    </sheetView>
  </sheetViews>
  <sheetFormatPr defaultColWidth="9" defaultRowHeight="15"/>
  <cols>
    <col min="1" max="1" width="5" customWidth="1"/>
    <col min="3" max="3" width="10.140625" customWidth="1"/>
    <col min="5" max="5" width="8.140625" customWidth="1"/>
    <col min="8" max="8" width="4.5703125" customWidth="1"/>
    <col min="9" max="9" width="5" customWidth="1"/>
    <col min="10" max="10" width="6.28515625" customWidth="1"/>
    <col min="11" max="11" width="4" customWidth="1"/>
    <col min="12" max="12" width="4.7109375" customWidth="1"/>
    <col min="13" max="13" width="4.140625" customWidth="1"/>
    <col min="14" max="14" width="4" customWidth="1"/>
    <col min="15" max="15" width="4.7109375" customWidth="1"/>
    <col min="16" max="17" width="4" customWidth="1"/>
    <col min="18" max="18" width="4.7109375" customWidth="1"/>
    <col min="19" max="19" width="5" customWidth="1"/>
    <col min="20" max="20" width="5.5703125" customWidth="1"/>
    <col min="21" max="21" width="4.42578125" customWidth="1"/>
    <col min="22" max="22" width="4.85546875" customWidth="1"/>
    <col min="23" max="23" width="4.5703125" customWidth="1"/>
    <col min="24" max="24" width="4.42578125" customWidth="1"/>
    <col min="25" max="25" width="4.85546875" customWidth="1"/>
    <col min="26" max="26" width="6.5703125" customWidth="1"/>
    <col min="27" max="27" width="7.140625" customWidth="1"/>
    <col min="28" max="29" width="7.42578125" customWidth="1"/>
  </cols>
  <sheetData>
    <row r="2" spans="1:31">
      <c r="B2" s="478" t="s">
        <v>264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  <c r="V2" s="479"/>
      <c r="W2" s="479"/>
      <c r="X2" s="479"/>
      <c r="Y2" s="479"/>
      <c r="Z2" s="479"/>
      <c r="AA2" s="479"/>
      <c r="AB2" s="479"/>
      <c r="AC2" s="192"/>
    </row>
    <row r="4" spans="1:31" ht="15" customHeight="1">
      <c r="A4" s="432" t="s">
        <v>228</v>
      </c>
      <c r="B4" s="438" t="s">
        <v>1</v>
      </c>
      <c r="C4" s="439"/>
      <c r="D4" s="438" t="s">
        <v>2</v>
      </c>
      <c r="E4" s="439"/>
      <c r="F4" s="448" t="s">
        <v>3</v>
      </c>
      <c r="G4" s="448" t="s">
        <v>4</v>
      </c>
      <c r="H4" s="438" t="s">
        <v>5</v>
      </c>
      <c r="I4" s="456"/>
      <c r="J4" s="461" t="s">
        <v>54</v>
      </c>
      <c r="K4" s="451" t="s">
        <v>55</v>
      </c>
      <c r="L4" s="451"/>
      <c r="M4" s="451"/>
      <c r="N4" s="451"/>
      <c r="O4" s="451"/>
      <c r="P4" s="451"/>
      <c r="Q4" s="439"/>
      <c r="R4" s="438" t="s">
        <v>7</v>
      </c>
      <c r="S4" s="448" t="s">
        <v>8</v>
      </c>
      <c r="T4" s="448" t="s">
        <v>9</v>
      </c>
      <c r="U4" s="448" t="s">
        <v>10</v>
      </c>
      <c r="V4" s="448" t="s">
        <v>11</v>
      </c>
      <c r="W4" s="448" t="s">
        <v>12</v>
      </c>
      <c r="X4" s="448" t="s">
        <v>13</v>
      </c>
      <c r="Y4" s="448" t="s">
        <v>14</v>
      </c>
      <c r="Z4" s="486" t="s">
        <v>17</v>
      </c>
      <c r="AA4" s="486" t="s">
        <v>18</v>
      </c>
      <c r="AB4" s="474" t="s">
        <v>19</v>
      </c>
      <c r="AC4" s="477" t="s">
        <v>212</v>
      </c>
    </row>
    <row r="5" spans="1:31">
      <c r="A5" s="373"/>
      <c r="B5" s="440"/>
      <c r="C5" s="441"/>
      <c r="D5" s="440"/>
      <c r="E5" s="441"/>
      <c r="F5" s="449"/>
      <c r="G5" s="449"/>
      <c r="H5" s="457"/>
      <c r="I5" s="458"/>
      <c r="J5" s="461"/>
      <c r="K5" s="452"/>
      <c r="L5" s="452"/>
      <c r="M5" s="452"/>
      <c r="N5" s="452"/>
      <c r="O5" s="452"/>
      <c r="P5" s="452"/>
      <c r="Q5" s="441"/>
      <c r="R5" s="440"/>
      <c r="S5" s="449"/>
      <c r="T5" s="449"/>
      <c r="U5" s="449"/>
      <c r="V5" s="449"/>
      <c r="W5" s="449"/>
      <c r="X5" s="449"/>
      <c r="Y5" s="449"/>
      <c r="Z5" s="487"/>
      <c r="AA5" s="487"/>
      <c r="AB5" s="475"/>
      <c r="AC5" s="477"/>
    </row>
    <row r="6" spans="1:31">
      <c r="A6" s="373"/>
      <c r="B6" s="440"/>
      <c r="C6" s="441"/>
      <c r="D6" s="440"/>
      <c r="E6" s="441"/>
      <c r="F6" s="449"/>
      <c r="G6" s="449"/>
      <c r="H6" s="457"/>
      <c r="I6" s="458"/>
      <c r="J6" s="461"/>
      <c r="K6" s="452"/>
      <c r="L6" s="452"/>
      <c r="M6" s="452"/>
      <c r="N6" s="452"/>
      <c r="O6" s="452"/>
      <c r="P6" s="452"/>
      <c r="Q6" s="441"/>
      <c r="R6" s="440"/>
      <c r="S6" s="449"/>
      <c r="T6" s="449"/>
      <c r="U6" s="449"/>
      <c r="V6" s="449"/>
      <c r="W6" s="449"/>
      <c r="X6" s="449"/>
      <c r="Y6" s="449"/>
      <c r="Z6" s="487"/>
      <c r="AA6" s="487"/>
      <c r="AB6" s="475"/>
      <c r="AC6" s="477"/>
    </row>
    <row r="7" spans="1:31">
      <c r="A7" s="373"/>
      <c r="B7" s="440"/>
      <c r="C7" s="441"/>
      <c r="D7" s="440"/>
      <c r="E7" s="441"/>
      <c r="F7" s="449"/>
      <c r="G7" s="449"/>
      <c r="H7" s="459"/>
      <c r="I7" s="460"/>
      <c r="J7" s="461"/>
      <c r="K7" s="453"/>
      <c r="L7" s="453"/>
      <c r="M7" s="453"/>
      <c r="N7" s="453"/>
      <c r="O7" s="453"/>
      <c r="P7" s="453"/>
      <c r="Q7" s="443"/>
      <c r="R7" s="440"/>
      <c r="S7" s="449"/>
      <c r="T7" s="449"/>
      <c r="U7" s="449"/>
      <c r="V7" s="449"/>
      <c r="W7" s="449"/>
      <c r="X7" s="449"/>
      <c r="Y7" s="449"/>
      <c r="Z7" s="487"/>
      <c r="AA7" s="487"/>
      <c r="AB7" s="475"/>
      <c r="AC7" s="477"/>
    </row>
    <row r="8" spans="1:31">
      <c r="A8" s="373"/>
      <c r="B8" s="440"/>
      <c r="C8" s="441"/>
      <c r="D8" s="440"/>
      <c r="E8" s="441"/>
      <c r="F8" s="449"/>
      <c r="G8" s="449"/>
      <c r="H8" s="480" t="s">
        <v>56</v>
      </c>
      <c r="I8" s="481"/>
      <c r="J8" s="481"/>
      <c r="K8" s="481"/>
      <c r="L8" s="481"/>
      <c r="M8" s="481"/>
      <c r="N8" s="481"/>
      <c r="O8" s="481"/>
      <c r="P8" s="481"/>
      <c r="Q8" s="482"/>
      <c r="R8" s="442"/>
      <c r="S8" s="450"/>
      <c r="T8" s="450"/>
      <c r="U8" s="450"/>
      <c r="V8" s="450"/>
      <c r="W8" s="450"/>
      <c r="X8" s="450"/>
      <c r="Y8" s="450"/>
      <c r="Z8" s="487"/>
      <c r="AA8" s="487"/>
      <c r="AB8" s="475"/>
      <c r="AC8" s="477"/>
    </row>
    <row r="9" spans="1:31">
      <c r="A9" s="433"/>
      <c r="B9" s="442"/>
      <c r="C9" s="443"/>
      <c r="D9" s="442"/>
      <c r="E9" s="443"/>
      <c r="F9" s="450"/>
      <c r="G9" s="450"/>
      <c r="H9" s="91">
        <v>1</v>
      </c>
      <c r="I9" s="91">
        <v>2</v>
      </c>
      <c r="J9" s="91">
        <v>3</v>
      </c>
      <c r="K9" s="91">
        <v>4</v>
      </c>
      <c r="L9" s="91">
        <v>5</v>
      </c>
      <c r="M9" s="91">
        <v>6</v>
      </c>
      <c r="N9" s="91">
        <v>7</v>
      </c>
      <c r="O9" s="91">
        <v>8</v>
      </c>
      <c r="P9" s="117">
        <v>9</v>
      </c>
      <c r="Q9" s="117">
        <v>10</v>
      </c>
      <c r="R9" s="483" t="s">
        <v>23</v>
      </c>
      <c r="S9" s="484"/>
      <c r="T9" s="484"/>
      <c r="U9" s="484"/>
      <c r="V9" s="484"/>
      <c r="W9" s="484"/>
      <c r="X9" s="484"/>
      <c r="Y9" s="485"/>
      <c r="Z9" s="488"/>
      <c r="AA9" s="488"/>
      <c r="AB9" s="476"/>
      <c r="AC9" s="477"/>
      <c r="AD9" s="41"/>
      <c r="AE9" s="41"/>
    </row>
    <row r="10" spans="1:31" ht="21.75" customHeight="1">
      <c r="A10" s="349">
        <v>1</v>
      </c>
      <c r="B10" s="447" t="s">
        <v>153</v>
      </c>
      <c r="C10" s="447"/>
      <c r="D10" s="454" t="s">
        <v>60</v>
      </c>
      <c r="E10" s="455"/>
      <c r="F10" s="166" t="s">
        <v>57</v>
      </c>
      <c r="G10" s="166" t="s">
        <v>58</v>
      </c>
      <c r="H10" s="52">
        <v>1</v>
      </c>
      <c r="I10" s="52">
        <v>1</v>
      </c>
      <c r="J10" s="52">
        <v>1</v>
      </c>
      <c r="K10" s="54"/>
      <c r="L10" s="54"/>
      <c r="M10" s="54"/>
      <c r="N10" s="54"/>
      <c r="O10" s="54"/>
      <c r="P10" s="54"/>
      <c r="Q10" s="54"/>
      <c r="R10" s="54">
        <v>4</v>
      </c>
      <c r="S10" s="54">
        <v>4</v>
      </c>
      <c r="T10" s="54">
        <v>4</v>
      </c>
      <c r="U10" s="54"/>
      <c r="V10" s="54"/>
      <c r="W10" s="54"/>
      <c r="X10" s="54"/>
      <c r="Y10" s="54"/>
      <c r="Z10" s="104">
        <f>SUM(R10:Y10)</f>
        <v>12</v>
      </c>
      <c r="AA10" s="120">
        <f>Z10/18</f>
        <v>0.66666666666666663</v>
      </c>
      <c r="AB10" s="54"/>
      <c r="AC10" s="54"/>
      <c r="AD10" s="292" t="s">
        <v>185</v>
      </c>
      <c r="AE10" s="293"/>
    </row>
    <row r="11" spans="1:31">
      <c r="A11" s="350"/>
      <c r="B11" s="447"/>
      <c r="C11" s="447"/>
      <c r="D11" s="163"/>
      <c r="E11" s="96"/>
      <c r="F11" s="63" t="s">
        <v>26</v>
      </c>
      <c r="G11" s="63"/>
      <c r="H11" s="53">
        <v>15</v>
      </c>
      <c r="I11" s="53">
        <v>15</v>
      </c>
      <c r="J11" s="53">
        <v>15</v>
      </c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67"/>
      <c r="AA11" s="121"/>
      <c r="AB11" s="53">
        <f>SUM(H11:AA11)</f>
        <v>45</v>
      </c>
      <c r="AC11" s="53"/>
      <c r="AD11" s="293"/>
      <c r="AE11" s="293"/>
    </row>
    <row r="12" spans="1:31" ht="25.5" customHeight="1">
      <c r="A12" s="350"/>
      <c r="B12" s="447"/>
      <c r="C12" s="447"/>
      <c r="D12" s="436" t="s">
        <v>60</v>
      </c>
      <c r="E12" s="437"/>
      <c r="F12" s="51" t="s">
        <v>57</v>
      </c>
      <c r="G12" s="51" t="s">
        <v>58</v>
      </c>
      <c r="H12" s="52"/>
      <c r="I12" s="66">
        <v>1</v>
      </c>
      <c r="J12" s="52">
        <v>1</v>
      </c>
      <c r="K12" s="54"/>
      <c r="L12" s="54"/>
      <c r="M12" s="54"/>
      <c r="N12" s="54"/>
      <c r="O12" s="54"/>
      <c r="P12" s="54"/>
      <c r="Q12" s="54"/>
      <c r="R12" s="54"/>
      <c r="S12" s="104">
        <v>4</v>
      </c>
      <c r="T12" s="54">
        <v>6</v>
      </c>
      <c r="U12" s="54"/>
      <c r="V12" s="54"/>
      <c r="W12" s="54"/>
      <c r="X12" s="54"/>
      <c r="Y12" s="54"/>
      <c r="Z12" s="104">
        <f>R12+S12+T12+U12+V12+W12+X12+Y12</f>
        <v>10</v>
      </c>
      <c r="AA12" s="120">
        <f>Z12/18</f>
        <v>0.55555555555555558</v>
      </c>
      <c r="AB12" s="104"/>
      <c r="AC12" s="104"/>
      <c r="AD12" s="292" t="s">
        <v>189</v>
      </c>
      <c r="AE12" s="293"/>
    </row>
    <row r="13" spans="1:31">
      <c r="A13" s="350"/>
      <c r="B13" s="447"/>
      <c r="C13" s="447"/>
      <c r="D13" s="115"/>
      <c r="E13" s="114"/>
      <c r="F13" s="63" t="s">
        <v>26</v>
      </c>
      <c r="G13" s="63"/>
      <c r="H13" s="53"/>
      <c r="I13" s="67">
        <v>15</v>
      </c>
      <c r="J13" s="53">
        <v>12</v>
      </c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67"/>
      <c r="AA13" s="121"/>
      <c r="AB13" s="67">
        <f>SUM(H13:AA13)</f>
        <v>27</v>
      </c>
      <c r="AC13" s="67"/>
      <c r="AD13" s="293"/>
      <c r="AE13" s="293"/>
    </row>
    <row r="14" spans="1:31" ht="22.5" customHeight="1">
      <c r="A14" s="349">
        <v>2</v>
      </c>
      <c r="B14" s="447" t="s">
        <v>61</v>
      </c>
      <c r="C14" s="447"/>
      <c r="D14" s="436" t="s">
        <v>62</v>
      </c>
      <c r="E14" s="437"/>
      <c r="F14" s="51" t="s">
        <v>57</v>
      </c>
      <c r="G14" s="51" t="s">
        <v>58</v>
      </c>
      <c r="H14" s="66">
        <v>2</v>
      </c>
      <c r="I14" s="52">
        <v>1</v>
      </c>
      <c r="J14" s="52"/>
      <c r="K14" s="54"/>
      <c r="L14" s="54"/>
      <c r="M14" s="54"/>
      <c r="N14" s="54"/>
      <c r="O14" s="54"/>
      <c r="P14" s="54"/>
      <c r="Q14" s="54"/>
      <c r="R14" s="54">
        <v>8</v>
      </c>
      <c r="S14" s="54">
        <v>6</v>
      </c>
      <c r="T14" s="54"/>
      <c r="U14" s="54"/>
      <c r="V14" s="54"/>
      <c r="W14" s="54"/>
      <c r="X14" s="54"/>
      <c r="Y14" s="54"/>
      <c r="Z14" s="104">
        <f>R14+S14+T14+U14+V14+W14+X14+Y14</f>
        <v>14</v>
      </c>
      <c r="AA14" s="120">
        <f>Z14/18</f>
        <v>0.77777777777777779</v>
      </c>
      <c r="AB14" s="104"/>
      <c r="AC14" s="104"/>
      <c r="AD14" s="293" t="s">
        <v>196</v>
      </c>
      <c r="AE14" s="293" t="s">
        <v>185</v>
      </c>
    </row>
    <row r="15" spans="1:31" ht="12.75" customHeight="1">
      <c r="A15" s="351"/>
      <c r="B15" s="447"/>
      <c r="C15" s="447"/>
      <c r="D15" s="115"/>
      <c r="E15" s="114"/>
      <c r="F15" s="63" t="s">
        <v>26</v>
      </c>
      <c r="G15" s="63"/>
      <c r="H15" s="67">
        <v>30</v>
      </c>
      <c r="I15" s="53">
        <v>12</v>
      </c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112"/>
      <c r="AA15" s="53"/>
      <c r="AB15" s="67">
        <f>SUM(H15:AA15)</f>
        <v>42</v>
      </c>
      <c r="AC15" s="67"/>
      <c r="AD15" s="293"/>
      <c r="AE15" s="293"/>
    </row>
    <row r="16" spans="1:31" ht="24" customHeight="1">
      <c r="A16" s="349">
        <v>3</v>
      </c>
      <c r="B16" s="447" t="s">
        <v>141</v>
      </c>
      <c r="C16" s="447"/>
      <c r="D16" s="436" t="s">
        <v>59</v>
      </c>
      <c r="E16" s="437"/>
      <c r="F16" s="51" t="s">
        <v>57</v>
      </c>
      <c r="G16" s="51" t="s">
        <v>58</v>
      </c>
      <c r="H16" s="66"/>
      <c r="I16" s="66">
        <v>1</v>
      </c>
      <c r="J16" s="52"/>
      <c r="K16" s="54"/>
      <c r="L16" s="54"/>
      <c r="M16" s="54"/>
      <c r="N16" s="54"/>
      <c r="O16" s="54"/>
      <c r="P16" s="54"/>
      <c r="Q16" s="54"/>
      <c r="R16" s="54"/>
      <c r="S16" s="54">
        <v>6</v>
      </c>
      <c r="T16" s="54"/>
      <c r="U16" s="54"/>
      <c r="V16" s="54"/>
      <c r="W16" s="54"/>
      <c r="X16" s="54"/>
      <c r="Y16" s="54"/>
      <c r="Z16" s="104">
        <f>R16+S16+T16+U16+V16+W16+X16+Y16</f>
        <v>6</v>
      </c>
      <c r="AA16" s="120">
        <f>Z16/18</f>
        <v>0.33333333333333331</v>
      </c>
      <c r="AB16" s="104"/>
      <c r="AC16" s="104"/>
      <c r="AD16" s="293" t="s">
        <v>185</v>
      </c>
      <c r="AE16" s="293"/>
    </row>
    <row r="17" spans="1:31" ht="14.25" customHeight="1">
      <c r="A17" s="350"/>
      <c r="B17" s="447"/>
      <c r="C17" s="447"/>
      <c r="D17" s="115"/>
      <c r="E17" s="114"/>
      <c r="F17" s="63" t="s">
        <v>26</v>
      </c>
      <c r="G17" s="63"/>
      <c r="H17" s="67"/>
      <c r="I17" s="67">
        <v>12</v>
      </c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112"/>
      <c r="AA17" s="121"/>
      <c r="AB17" s="67">
        <f>SUM(H17:AA17)</f>
        <v>12</v>
      </c>
      <c r="AC17" s="67"/>
      <c r="AD17" s="293"/>
      <c r="AE17" s="293"/>
    </row>
    <row r="18" spans="1:31" ht="21" customHeight="1">
      <c r="A18" s="349">
        <v>4</v>
      </c>
      <c r="B18" s="447" t="s">
        <v>63</v>
      </c>
      <c r="C18" s="447"/>
      <c r="D18" s="437" t="s">
        <v>64</v>
      </c>
      <c r="E18" s="444"/>
      <c r="F18" s="92" t="s">
        <v>39</v>
      </c>
      <c r="G18" s="92" t="s">
        <v>36</v>
      </c>
      <c r="H18" s="52"/>
      <c r="I18" s="66">
        <v>1</v>
      </c>
      <c r="J18" s="54"/>
      <c r="K18" s="54"/>
      <c r="L18" s="54"/>
      <c r="M18" s="54"/>
      <c r="N18" s="54"/>
      <c r="O18" s="54"/>
      <c r="P18" s="54"/>
      <c r="Q18" s="54"/>
      <c r="R18" s="54"/>
      <c r="S18" s="54">
        <v>6</v>
      </c>
      <c r="T18" s="54"/>
      <c r="U18" s="54"/>
      <c r="V18" s="54"/>
      <c r="W18" s="54"/>
      <c r="X18" s="54"/>
      <c r="Y18" s="54"/>
      <c r="Z18" s="104">
        <v>6</v>
      </c>
      <c r="AA18" s="120">
        <f>Z18/18</f>
        <v>0.33333333333333331</v>
      </c>
      <c r="AB18" s="104"/>
      <c r="AC18" s="104"/>
      <c r="AD18" s="293" t="s">
        <v>197</v>
      </c>
      <c r="AE18" s="293"/>
    </row>
    <row r="19" spans="1:31">
      <c r="A19" s="351"/>
      <c r="B19" s="447"/>
      <c r="C19" s="447"/>
      <c r="D19" s="115"/>
      <c r="E19" s="114"/>
      <c r="F19" s="63" t="s">
        <v>26</v>
      </c>
      <c r="G19" s="63"/>
      <c r="H19" s="53"/>
      <c r="I19" s="67">
        <v>15</v>
      </c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112"/>
      <c r="AA19" s="121"/>
      <c r="AB19" s="67">
        <f>SUM(H19:AA19)</f>
        <v>15</v>
      </c>
      <c r="AC19" s="67"/>
      <c r="AD19" s="293"/>
      <c r="AE19" s="293"/>
    </row>
    <row r="20" spans="1:31" ht="23.25" customHeight="1">
      <c r="A20" s="349">
        <v>5</v>
      </c>
      <c r="B20" s="447" t="s">
        <v>65</v>
      </c>
      <c r="C20" s="447"/>
      <c r="D20" s="434" t="s">
        <v>173</v>
      </c>
      <c r="E20" s="435"/>
      <c r="F20" s="84" t="s">
        <v>35</v>
      </c>
      <c r="G20" s="31" t="s">
        <v>36</v>
      </c>
      <c r="H20" s="55">
        <v>4</v>
      </c>
      <c r="I20" s="42"/>
      <c r="J20" s="42"/>
      <c r="K20" s="42"/>
      <c r="L20" s="42"/>
      <c r="M20" s="42"/>
      <c r="N20" s="42"/>
      <c r="O20" s="42"/>
      <c r="P20" s="42"/>
      <c r="Q20" s="42"/>
      <c r="R20" s="42">
        <v>8</v>
      </c>
      <c r="S20" s="42"/>
      <c r="T20" s="42"/>
      <c r="U20" s="42"/>
      <c r="V20" s="42"/>
      <c r="W20" s="42"/>
      <c r="X20" s="42"/>
      <c r="Y20" s="48"/>
      <c r="Z20" s="104">
        <f>R20+S20+T20+U20+V20+W20+X20+Y20</f>
        <v>8</v>
      </c>
      <c r="AA20" s="195">
        <f>Z20/18</f>
        <v>0.44444444444444442</v>
      </c>
      <c r="AB20" s="104"/>
      <c r="AC20" s="104"/>
      <c r="AD20" s="293" t="s">
        <v>186</v>
      </c>
      <c r="AE20" s="293"/>
    </row>
    <row r="21" spans="1:31" ht="13.5" customHeight="1">
      <c r="A21" s="351"/>
      <c r="B21" s="447"/>
      <c r="C21" s="447"/>
      <c r="D21" s="445"/>
      <c r="E21" s="446"/>
      <c r="F21" s="97" t="s">
        <v>26</v>
      </c>
      <c r="G21" s="97"/>
      <c r="H21" s="46">
        <v>60</v>
      </c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67"/>
      <c r="AB21" s="67">
        <f>SUM(H21:AA21)</f>
        <v>60</v>
      </c>
      <c r="AC21" s="67"/>
      <c r="AD21" s="293"/>
      <c r="AE21" s="293"/>
    </row>
    <row r="22" spans="1:31" ht="24.75" customHeight="1">
      <c r="A22" s="349">
        <v>6</v>
      </c>
      <c r="B22" s="447" t="s">
        <v>222</v>
      </c>
      <c r="C22" s="447"/>
      <c r="D22" s="434" t="s">
        <v>221</v>
      </c>
      <c r="E22" s="435"/>
      <c r="F22" s="84" t="s">
        <v>35</v>
      </c>
      <c r="G22" s="31" t="s">
        <v>36</v>
      </c>
      <c r="H22" s="42">
        <v>1</v>
      </c>
      <c r="I22" s="42"/>
      <c r="J22" s="42"/>
      <c r="K22" s="42"/>
      <c r="L22" s="42"/>
      <c r="M22" s="42"/>
      <c r="N22" s="42"/>
      <c r="O22" s="42"/>
      <c r="P22" s="42"/>
      <c r="Q22" s="42"/>
      <c r="R22" s="42">
        <v>4</v>
      </c>
      <c r="S22" s="42"/>
      <c r="T22" s="42"/>
      <c r="U22" s="42"/>
      <c r="V22" s="42"/>
      <c r="W22" s="42"/>
      <c r="X22" s="42"/>
      <c r="Y22" s="42"/>
      <c r="Z22" s="104">
        <f>R22+S22+T22+U22+V22+W22+X22+Y22</f>
        <v>4</v>
      </c>
      <c r="AA22" s="195">
        <f>Z22/18</f>
        <v>0.22222222222222221</v>
      </c>
      <c r="AB22" s="104"/>
      <c r="AC22" s="104"/>
      <c r="AD22" s="293" t="s">
        <v>219</v>
      </c>
      <c r="AE22" s="293"/>
    </row>
    <row r="23" spans="1:31" ht="15" customHeight="1">
      <c r="A23" s="351"/>
      <c r="B23" s="447"/>
      <c r="C23" s="447"/>
      <c r="D23" s="445"/>
      <c r="E23" s="446"/>
      <c r="F23" s="97" t="s">
        <v>26</v>
      </c>
      <c r="G23" s="97"/>
      <c r="H23" s="46">
        <v>15</v>
      </c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67"/>
      <c r="AB23" s="67">
        <f>SUM(H23:AA23)</f>
        <v>15</v>
      </c>
      <c r="AC23" s="67"/>
      <c r="AD23" s="293"/>
      <c r="AE23" s="293"/>
    </row>
    <row r="24" spans="1:31" ht="25.5" customHeight="1">
      <c r="A24" s="349">
        <v>7</v>
      </c>
      <c r="B24" s="447" t="s">
        <v>65</v>
      </c>
      <c r="C24" s="447"/>
      <c r="D24" s="434" t="s">
        <v>173</v>
      </c>
      <c r="E24" s="435"/>
      <c r="F24" s="84" t="s">
        <v>35</v>
      </c>
      <c r="G24" s="31" t="s">
        <v>36</v>
      </c>
      <c r="H24" s="55">
        <v>6</v>
      </c>
      <c r="I24" s="42"/>
      <c r="J24" s="42"/>
      <c r="K24" s="42"/>
      <c r="L24" s="42"/>
      <c r="M24" s="42"/>
      <c r="N24" s="42"/>
      <c r="O24" s="42"/>
      <c r="P24" s="42"/>
      <c r="Q24" s="42"/>
      <c r="R24" s="42">
        <v>12</v>
      </c>
      <c r="S24" s="42"/>
      <c r="T24" s="42"/>
      <c r="U24" s="42"/>
      <c r="V24" s="42"/>
      <c r="W24" s="42"/>
      <c r="X24" s="42"/>
      <c r="Y24" s="48"/>
      <c r="Z24" s="104">
        <f>R24+S24+T24+U24+V24+W24+X24+Y24</f>
        <v>12</v>
      </c>
      <c r="AA24" s="195">
        <f>Z24/18</f>
        <v>0.66666666666666663</v>
      </c>
      <c r="AB24" s="104"/>
      <c r="AC24" s="104"/>
      <c r="AD24" s="293" t="s">
        <v>187</v>
      </c>
      <c r="AE24" s="293"/>
    </row>
    <row r="25" spans="1:31" ht="15" customHeight="1">
      <c r="A25" s="351"/>
      <c r="B25" s="447"/>
      <c r="C25" s="447"/>
      <c r="D25" s="445"/>
      <c r="E25" s="446"/>
      <c r="F25" s="97" t="s">
        <v>26</v>
      </c>
      <c r="G25" s="97"/>
      <c r="H25" s="46">
        <v>90</v>
      </c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9"/>
      <c r="Z25" s="46"/>
      <c r="AA25" s="67"/>
      <c r="AB25" s="67">
        <f>SUM(H25:AA25)</f>
        <v>90</v>
      </c>
      <c r="AC25" s="67"/>
      <c r="AD25" s="293"/>
      <c r="AE25" s="293"/>
    </row>
    <row r="26" spans="1:31" ht="24" customHeight="1">
      <c r="A26" s="349">
        <v>8</v>
      </c>
      <c r="B26" s="447" t="s">
        <v>222</v>
      </c>
      <c r="C26" s="447"/>
      <c r="D26" s="434" t="s">
        <v>221</v>
      </c>
      <c r="E26" s="435"/>
      <c r="F26" s="84" t="s">
        <v>35</v>
      </c>
      <c r="G26" s="31" t="s">
        <v>36</v>
      </c>
      <c r="H26" s="160">
        <v>2</v>
      </c>
      <c r="I26" s="42"/>
      <c r="J26" s="42"/>
      <c r="K26" s="42"/>
      <c r="L26" s="42"/>
      <c r="M26" s="42"/>
      <c r="N26" s="42"/>
      <c r="O26" s="42"/>
      <c r="P26" s="42"/>
      <c r="Q26" s="42"/>
      <c r="R26" s="42">
        <v>6</v>
      </c>
      <c r="S26" s="42"/>
      <c r="T26" s="42"/>
      <c r="U26" s="42"/>
      <c r="V26" s="42"/>
      <c r="W26" s="42"/>
      <c r="X26" s="196"/>
      <c r="Y26" s="48"/>
      <c r="Z26" s="104">
        <f>R26+S26+T26+U26+V26+W26+X26+Y26</f>
        <v>6</v>
      </c>
      <c r="AA26" s="195">
        <f>Z26/18</f>
        <v>0.33333333333333331</v>
      </c>
      <c r="AB26" s="104"/>
      <c r="AC26" s="104">
        <f>Z20+Z22+Z24+Z26</f>
        <v>30</v>
      </c>
      <c r="AD26" s="293" t="s">
        <v>218</v>
      </c>
      <c r="AE26" s="293"/>
    </row>
    <row r="27" spans="1:31" ht="18" customHeight="1">
      <c r="A27" s="351"/>
      <c r="B27" s="447"/>
      <c r="C27" s="447"/>
      <c r="D27" s="445"/>
      <c r="E27" s="446"/>
      <c r="F27" s="97" t="s">
        <v>26</v>
      </c>
      <c r="G27" s="97"/>
      <c r="H27" s="46">
        <v>30</v>
      </c>
      <c r="I27" s="46"/>
      <c r="J27" s="46"/>
      <c r="K27" s="46"/>
      <c r="L27" s="46"/>
      <c r="M27" s="46"/>
      <c r="N27" s="46"/>
      <c r="O27" s="49"/>
      <c r="P27" s="46"/>
      <c r="Q27" s="46"/>
      <c r="R27" s="46"/>
      <c r="S27" s="46"/>
      <c r="T27" s="46"/>
      <c r="U27" s="46"/>
      <c r="V27" s="46"/>
      <c r="W27" s="46"/>
      <c r="X27" s="197"/>
      <c r="Y27" s="49"/>
      <c r="Z27" s="67"/>
      <c r="AA27" s="67"/>
      <c r="AB27" s="67">
        <f>SUM(H27:AA27)</f>
        <v>30</v>
      </c>
      <c r="AC27" s="67"/>
      <c r="AD27" s="293"/>
      <c r="AE27" s="293"/>
    </row>
    <row r="28" spans="1:31" ht="21" customHeight="1">
      <c r="A28" s="349">
        <v>9</v>
      </c>
      <c r="B28" s="469" t="s">
        <v>113</v>
      </c>
      <c r="C28" s="470"/>
      <c r="D28" s="473" t="s">
        <v>114</v>
      </c>
      <c r="E28" s="437"/>
      <c r="F28" s="84" t="s">
        <v>39</v>
      </c>
      <c r="G28" s="84" t="s">
        <v>36</v>
      </c>
      <c r="H28" s="55">
        <v>1</v>
      </c>
      <c r="I28" s="160">
        <v>1</v>
      </c>
      <c r="J28" s="71"/>
      <c r="K28" s="71"/>
      <c r="L28" s="71"/>
      <c r="M28" s="71"/>
      <c r="N28" s="71"/>
      <c r="O28" s="71"/>
      <c r="P28" s="71"/>
      <c r="Q28" s="32"/>
      <c r="R28" s="32">
        <v>3</v>
      </c>
      <c r="S28" s="32">
        <v>4</v>
      </c>
      <c r="T28" s="32"/>
      <c r="U28" s="32"/>
      <c r="V28" s="32"/>
      <c r="W28" s="32"/>
      <c r="X28" s="32"/>
      <c r="Y28" s="32"/>
      <c r="Z28" s="54">
        <v>7</v>
      </c>
      <c r="AA28" s="120">
        <f>Z28/18</f>
        <v>0.3888888888888889</v>
      </c>
      <c r="AB28" s="113"/>
      <c r="AC28" s="113"/>
      <c r="AD28" s="41"/>
      <c r="AE28" s="41"/>
    </row>
    <row r="29" spans="1:31" ht="15.75" customHeight="1">
      <c r="A29" s="350"/>
      <c r="B29" s="471"/>
      <c r="C29" s="472"/>
      <c r="D29" s="95"/>
      <c r="E29" s="96"/>
      <c r="F29" s="97" t="s">
        <v>26</v>
      </c>
      <c r="G29" s="97"/>
      <c r="H29" s="46">
        <v>15</v>
      </c>
      <c r="I29" s="46">
        <v>15</v>
      </c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101"/>
      <c r="Y29" s="181"/>
      <c r="Z29" s="112"/>
      <c r="AA29" s="112"/>
      <c r="AB29" s="67">
        <f>SUM(H29:AA29)</f>
        <v>30</v>
      </c>
      <c r="AC29" s="67"/>
      <c r="AD29" s="41"/>
      <c r="AE29" s="41"/>
    </row>
    <row r="30" spans="1:31" ht="24" customHeight="1">
      <c r="A30" s="349">
        <v>10</v>
      </c>
      <c r="B30" s="447" t="s">
        <v>175</v>
      </c>
      <c r="C30" s="447"/>
      <c r="D30" s="436" t="s">
        <v>176</v>
      </c>
      <c r="E30" s="437"/>
      <c r="F30" s="166" t="s">
        <v>57</v>
      </c>
      <c r="G30" s="166" t="s">
        <v>58</v>
      </c>
      <c r="H30" s="137">
        <v>2</v>
      </c>
      <c r="I30" s="160">
        <v>2</v>
      </c>
      <c r="J30" s="24">
        <v>1</v>
      </c>
      <c r="K30" s="32"/>
      <c r="L30" s="32"/>
      <c r="M30" s="32"/>
      <c r="N30" s="32"/>
      <c r="O30" s="32"/>
      <c r="P30" s="32"/>
      <c r="Q30" s="32"/>
      <c r="R30" s="32">
        <v>8</v>
      </c>
      <c r="S30" s="32">
        <v>10</v>
      </c>
      <c r="T30" s="32">
        <v>6</v>
      </c>
      <c r="U30" s="32"/>
      <c r="V30" s="32"/>
      <c r="W30" s="32"/>
      <c r="X30" s="118"/>
      <c r="Y30" s="43"/>
      <c r="Z30" s="104">
        <f>R30+S30+T30+U30+V30+W30+X30+Y30</f>
        <v>24</v>
      </c>
      <c r="AA30" s="120">
        <f>Z30/18</f>
        <v>1.3333333333333333</v>
      </c>
      <c r="AB30" s="104"/>
      <c r="AC30" s="104"/>
      <c r="AD30" s="179" t="s">
        <v>187</v>
      </c>
      <c r="AE30" s="41"/>
    </row>
    <row r="31" spans="1:31" ht="14.25" customHeight="1">
      <c r="A31" s="350"/>
      <c r="B31" s="447"/>
      <c r="C31" s="447"/>
      <c r="D31" s="93"/>
      <c r="E31" s="78"/>
      <c r="F31" s="63" t="s">
        <v>26</v>
      </c>
      <c r="G31" s="63"/>
      <c r="H31" s="30">
        <v>30</v>
      </c>
      <c r="I31" s="30">
        <v>30</v>
      </c>
      <c r="J31" s="30">
        <v>15</v>
      </c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101"/>
      <c r="Y31" s="45"/>
      <c r="Z31" s="112"/>
      <c r="AA31" s="53"/>
      <c r="AB31" s="67">
        <f>SUM(H31:AA31)</f>
        <v>75</v>
      </c>
      <c r="AC31" s="67"/>
      <c r="AD31" s="187"/>
      <c r="AE31" s="41"/>
    </row>
    <row r="32" spans="1:31" ht="36.75" customHeight="1">
      <c r="A32" s="19"/>
      <c r="B32" s="463" t="s">
        <v>66</v>
      </c>
      <c r="C32" s="464"/>
      <c r="D32" s="464"/>
      <c r="E32" s="465"/>
      <c r="F32" s="116" t="s">
        <v>50</v>
      </c>
      <c r="G32" s="116"/>
      <c r="H32" s="306">
        <f>H10+H12+H14+H16+H18+H20+H22+H24+H26+H28+H30</f>
        <v>19</v>
      </c>
      <c r="I32" s="306">
        <f t="shared" ref="I32:Q32" si="0">I10+I12+I14+I16+I18+I20+I22+I24+I26+I28+I30</f>
        <v>8</v>
      </c>
      <c r="J32" s="306">
        <f t="shared" si="0"/>
        <v>3</v>
      </c>
      <c r="K32" s="306">
        <f t="shared" si="0"/>
        <v>0</v>
      </c>
      <c r="L32" s="306">
        <f t="shared" si="0"/>
        <v>0</v>
      </c>
      <c r="M32" s="306">
        <f t="shared" si="0"/>
        <v>0</v>
      </c>
      <c r="N32" s="306">
        <f t="shared" si="0"/>
        <v>0</v>
      </c>
      <c r="O32" s="306">
        <f t="shared" si="0"/>
        <v>0</v>
      </c>
      <c r="P32" s="306">
        <f t="shared" si="0"/>
        <v>0</v>
      </c>
      <c r="Q32" s="306">
        <f t="shared" si="0"/>
        <v>0</v>
      </c>
      <c r="R32" s="306"/>
      <c r="S32" s="306"/>
      <c r="T32" s="306"/>
      <c r="U32" s="306"/>
      <c r="V32" s="306"/>
      <c r="W32" s="306"/>
      <c r="X32" s="306"/>
      <c r="Y32" s="306"/>
      <c r="Z32" s="306">
        <f>SUM(Z10:Z30)</f>
        <v>109</v>
      </c>
      <c r="AA32" s="307">
        <f>SUM(AA10:AA31)</f>
        <v>6.0555555555555562</v>
      </c>
      <c r="AB32" s="59"/>
      <c r="AC32" s="59"/>
    </row>
    <row r="33" spans="1:29" ht="27.75" customHeight="1">
      <c r="A33" s="19"/>
      <c r="B33" s="466"/>
      <c r="C33" s="467"/>
      <c r="D33" s="467"/>
      <c r="E33" s="468"/>
      <c r="F33" s="63" t="s">
        <v>26</v>
      </c>
      <c r="G33" s="63"/>
      <c r="H33" s="308">
        <f>H11+H13+H15+H17+H19+H21+H23+H25+H27+H29+H31</f>
        <v>285</v>
      </c>
      <c r="I33" s="308">
        <f t="shared" ref="I33:Q33" si="1">I11+I13+I15+I17+I19+I21+I23+I25+I27+I29+I31</f>
        <v>114</v>
      </c>
      <c r="J33" s="308">
        <f t="shared" si="1"/>
        <v>42</v>
      </c>
      <c r="K33" s="308">
        <f t="shared" si="1"/>
        <v>0</v>
      </c>
      <c r="L33" s="308">
        <f t="shared" si="1"/>
        <v>0</v>
      </c>
      <c r="M33" s="308">
        <f t="shared" si="1"/>
        <v>0</v>
      </c>
      <c r="N33" s="308">
        <f t="shared" si="1"/>
        <v>0</v>
      </c>
      <c r="O33" s="308">
        <f t="shared" si="1"/>
        <v>0</v>
      </c>
      <c r="P33" s="308">
        <f t="shared" si="1"/>
        <v>0</v>
      </c>
      <c r="Q33" s="308">
        <f t="shared" si="1"/>
        <v>0</v>
      </c>
      <c r="R33" s="308"/>
      <c r="S33" s="308"/>
      <c r="T33" s="308"/>
      <c r="U33" s="308"/>
      <c r="V33" s="308"/>
      <c r="W33" s="308"/>
      <c r="X33" s="308"/>
      <c r="Y33" s="308"/>
      <c r="Z33" s="308"/>
      <c r="AA33" s="309"/>
      <c r="AB33" s="119">
        <f>SUM(AB10:AB31)</f>
        <v>441</v>
      </c>
      <c r="AC33" s="87"/>
    </row>
    <row r="35" spans="1:29">
      <c r="B35" s="348" t="s">
        <v>51</v>
      </c>
      <c r="C35" s="348"/>
      <c r="D35">
        <f>H32+I32+J32+K32+L32+M32+N32+O32+P32+Q32</f>
        <v>30</v>
      </c>
    </row>
    <row r="36" spans="1:29" ht="3" customHeight="1"/>
    <row r="37" spans="1:29">
      <c r="B37" s="348" t="s">
        <v>52</v>
      </c>
      <c r="C37" s="348"/>
      <c r="D37">
        <f>H33+I33+J33+K33+L33+M33+N33+O33+P33</f>
        <v>441</v>
      </c>
      <c r="X37" s="147"/>
      <c r="AB37" s="185"/>
      <c r="AC37" s="185"/>
    </row>
    <row r="39" spans="1:29">
      <c r="B39" s="324" t="s">
        <v>244</v>
      </c>
      <c r="C39" s="324"/>
      <c r="D39" s="324"/>
      <c r="E39" s="324">
        <v>10</v>
      </c>
      <c r="F39" s="324"/>
      <c r="G39" s="1"/>
      <c r="Z39" s="16"/>
    </row>
    <row r="40" spans="1:29">
      <c r="B40" s="348"/>
      <c r="C40" s="348"/>
    </row>
    <row r="41" spans="1:29">
      <c r="B41" s="348"/>
      <c r="C41" s="348"/>
    </row>
    <row r="42" spans="1:29">
      <c r="B42" s="348"/>
      <c r="C42" s="348"/>
    </row>
    <row r="43" spans="1:29">
      <c r="B43" s="348"/>
      <c r="C43" s="348"/>
    </row>
    <row r="44" spans="1:29">
      <c r="B44" s="348"/>
      <c r="C44" s="348"/>
    </row>
    <row r="46" spans="1:29">
      <c r="B46" s="462"/>
      <c r="C46" s="462"/>
      <c r="D46" s="462"/>
      <c r="E46" s="462"/>
    </row>
  </sheetData>
  <autoFilter ref="B4:AC33">
    <filterColumn colId="0" showButton="0"/>
    <filterColumn colId="2" showButton="0"/>
    <filterColumn colId="6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68">
    <mergeCell ref="AB4:AB9"/>
    <mergeCell ref="D14:E14"/>
    <mergeCell ref="AC4:AC9"/>
    <mergeCell ref="B2:AB2"/>
    <mergeCell ref="H8:Q8"/>
    <mergeCell ref="R9:Y9"/>
    <mergeCell ref="S4:S8"/>
    <mergeCell ref="T4:T8"/>
    <mergeCell ref="U4:U8"/>
    <mergeCell ref="V4:V8"/>
    <mergeCell ref="W4:W8"/>
    <mergeCell ref="X4:X8"/>
    <mergeCell ref="Y4:Y8"/>
    <mergeCell ref="Z4:Z9"/>
    <mergeCell ref="AA4:AA9"/>
    <mergeCell ref="B4:C9"/>
    <mergeCell ref="B28:C29"/>
    <mergeCell ref="D28:E28"/>
    <mergeCell ref="D26:E26"/>
    <mergeCell ref="B26:C27"/>
    <mergeCell ref="B22:C23"/>
    <mergeCell ref="B24:C25"/>
    <mergeCell ref="D25:E25"/>
    <mergeCell ref="D27:E27"/>
    <mergeCell ref="D22:E22"/>
    <mergeCell ref="B37:C37"/>
    <mergeCell ref="B32:E32"/>
    <mergeCell ref="B33:E33"/>
    <mergeCell ref="D30:E30"/>
    <mergeCell ref="B35:C35"/>
    <mergeCell ref="B30:C31"/>
    <mergeCell ref="B46:E46"/>
    <mergeCell ref="B40:C40"/>
    <mergeCell ref="B41:C41"/>
    <mergeCell ref="B42:C42"/>
    <mergeCell ref="B43:C43"/>
    <mergeCell ref="B44:C44"/>
    <mergeCell ref="R4:R8"/>
    <mergeCell ref="G4:G9"/>
    <mergeCell ref="F4:F9"/>
    <mergeCell ref="D12:E12"/>
    <mergeCell ref="K4:Q7"/>
    <mergeCell ref="D10:E10"/>
    <mergeCell ref="H4:I7"/>
    <mergeCell ref="J4:J7"/>
    <mergeCell ref="A4:A9"/>
    <mergeCell ref="A10:A13"/>
    <mergeCell ref="A14:A15"/>
    <mergeCell ref="A16:A17"/>
    <mergeCell ref="D24:E24"/>
    <mergeCell ref="D16:E16"/>
    <mergeCell ref="D4:E9"/>
    <mergeCell ref="D18:E18"/>
    <mergeCell ref="D21:E21"/>
    <mergeCell ref="D23:E23"/>
    <mergeCell ref="B14:C15"/>
    <mergeCell ref="B16:C17"/>
    <mergeCell ref="B18:C19"/>
    <mergeCell ref="B10:C13"/>
    <mergeCell ref="D20:E20"/>
    <mergeCell ref="B20:C21"/>
    <mergeCell ref="A28:A29"/>
    <mergeCell ref="A30:A31"/>
    <mergeCell ref="A18:A19"/>
    <mergeCell ref="A20:A21"/>
    <mergeCell ref="A22:A23"/>
    <mergeCell ref="A24:A25"/>
    <mergeCell ref="A26:A27"/>
  </mergeCells>
  <pageMargins left="0.7" right="0.7" top="0.75" bottom="0.75" header="0.3" footer="0.3"/>
  <pageSetup paperSize="9" scale="6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I64"/>
  <sheetViews>
    <sheetView zoomScale="140" zoomScaleNormal="140" workbookViewId="0">
      <selection sqref="A1:AB57"/>
    </sheetView>
  </sheetViews>
  <sheetFormatPr defaultColWidth="9" defaultRowHeight="15"/>
  <cols>
    <col min="1" max="1" width="5" customWidth="1"/>
    <col min="3" max="3" width="12.140625" customWidth="1"/>
    <col min="5" max="5" width="12.5703125" customWidth="1"/>
    <col min="8" max="8" width="4.42578125" customWidth="1"/>
    <col min="9" max="11" width="4.5703125" customWidth="1"/>
    <col min="12" max="12" width="4.42578125" customWidth="1"/>
    <col min="13" max="13" width="5.42578125" customWidth="1"/>
    <col min="14" max="14" width="4.5703125" customWidth="1"/>
    <col min="15" max="15" width="4.140625" customWidth="1"/>
    <col min="16" max="16" width="4.42578125" customWidth="1"/>
    <col min="17" max="17" width="4" customWidth="1"/>
    <col min="18" max="18" width="3.28515625" customWidth="1"/>
    <col min="19" max="19" width="4.140625" customWidth="1"/>
    <col min="20" max="20" width="5.5703125" customWidth="1"/>
    <col min="21" max="21" width="3.7109375" customWidth="1"/>
    <col min="22" max="22" width="3.5703125" customWidth="1"/>
    <col min="23" max="23" width="3.7109375" customWidth="1"/>
    <col min="24" max="24" width="8.42578125" customWidth="1"/>
    <col min="25" max="25" width="6.5703125" customWidth="1"/>
    <col min="26" max="27" width="7.140625" customWidth="1"/>
  </cols>
  <sheetData>
    <row r="2" spans="1:31">
      <c r="B2" s="74" t="s">
        <v>144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 t="s">
        <v>67</v>
      </c>
      <c r="R2" s="519" t="s">
        <v>268</v>
      </c>
      <c r="S2" s="520"/>
      <c r="T2" s="520"/>
      <c r="X2" s="74"/>
      <c r="Y2" s="74"/>
    </row>
    <row r="4" spans="1:31" ht="15" customHeight="1">
      <c r="A4" s="370" t="s">
        <v>228</v>
      </c>
      <c r="B4" s="451" t="s">
        <v>1</v>
      </c>
      <c r="C4" s="439"/>
      <c r="D4" s="438" t="s">
        <v>2</v>
      </c>
      <c r="E4" s="439"/>
      <c r="F4" s="448" t="s">
        <v>3</v>
      </c>
      <c r="G4" s="448" t="s">
        <v>4</v>
      </c>
      <c r="H4" s="438" t="s">
        <v>5</v>
      </c>
      <c r="I4" s="456"/>
      <c r="J4" s="461" t="s">
        <v>54</v>
      </c>
      <c r="K4" s="438" t="s">
        <v>55</v>
      </c>
      <c r="L4" s="451"/>
      <c r="M4" s="451"/>
      <c r="N4" s="451"/>
      <c r="O4" s="439"/>
      <c r="P4" s="438" t="s">
        <v>7</v>
      </c>
      <c r="Q4" s="448" t="s">
        <v>8</v>
      </c>
      <c r="R4" s="448" t="s">
        <v>9</v>
      </c>
      <c r="S4" s="448" t="s">
        <v>10</v>
      </c>
      <c r="T4" s="448" t="s">
        <v>11</v>
      </c>
      <c r="U4" s="448" t="s">
        <v>12</v>
      </c>
      <c r="V4" s="448" t="s">
        <v>13</v>
      </c>
      <c r="W4" s="448" t="s">
        <v>14</v>
      </c>
      <c r="X4" s="486" t="s">
        <v>17</v>
      </c>
      <c r="Y4" s="486" t="s">
        <v>18</v>
      </c>
      <c r="Z4" s="474" t="s">
        <v>19</v>
      </c>
      <c r="AA4" s="474" t="s">
        <v>205</v>
      </c>
      <c r="AB4" s="492" t="s">
        <v>21</v>
      </c>
    </row>
    <row r="5" spans="1:31">
      <c r="A5" s="371"/>
      <c r="B5" s="452"/>
      <c r="C5" s="441"/>
      <c r="D5" s="440"/>
      <c r="E5" s="441"/>
      <c r="F5" s="449"/>
      <c r="G5" s="449"/>
      <c r="H5" s="457"/>
      <c r="I5" s="458"/>
      <c r="J5" s="461"/>
      <c r="K5" s="440"/>
      <c r="L5" s="452"/>
      <c r="M5" s="452"/>
      <c r="N5" s="452"/>
      <c r="O5" s="441"/>
      <c r="P5" s="440"/>
      <c r="Q5" s="449"/>
      <c r="R5" s="449"/>
      <c r="S5" s="449"/>
      <c r="T5" s="449"/>
      <c r="U5" s="449"/>
      <c r="V5" s="449"/>
      <c r="W5" s="449"/>
      <c r="X5" s="487"/>
      <c r="Y5" s="487"/>
      <c r="Z5" s="475"/>
      <c r="AA5" s="475"/>
      <c r="AB5" s="492"/>
    </row>
    <row r="6" spans="1:31">
      <c r="A6" s="371"/>
      <c r="B6" s="452"/>
      <c r="C6" s="441"/>
      <c r="D6" s="440"/>
      <c r="E6" s="441"/>
      <c r="F6" s="449"/>
      <c r="G6" s="449"/>
      <c r="H6" s="457"/>
      <c r="I6" s="458"/>
      <c r="J6" s="461"/>
      <c r="K6" s="440"/>
      <c r="L6" s="452"/>
      <c r="M6" s="452"/>
      <c r="N6" s="452"/>
      <c r="O6" s="441"/>
      <c r="P6" s="440"/>
      <c r="Q6" s="449"/>
      <c r="R6" s="449"/>
      <c r="S6" s="449"/>
      <c r="T6" s="449"/>
      <c r="U6" s="449"/>
      <c r="V6" s="449"/>
      <c r="W6" s="449"/>
      <c r="X6" s="487"/>
      <c r="Y6" s="487"/>
      <c r="Z6" s="475"/>
      <c r="AA6" s="475"/>
      <c r="AB6" s="492"/>
    </row>
    <row r="7" spans="1:31">
      <c r="A7" s="371"/>
      <c r="B7" s="452"/>
      <c r="C7" s="441"/>
      <c r="D7" s="440"/>
      <c r="E7" s="441"/>
      <c r="F7" s="449"/>
      <c r="G7" s="449"/>
      <c r="H7" s="459"/>
      <c r="I7" s="460"/>
      <c r="J7" s="461"/>
      <c r="K7" s="442"/>
      <c r="L7" s="453"/>
      <c r="M7" s="453"/>
      <c r="N7" s="453"/>
      <c r="O7" s="443"/>
      <c r="P7" s="440"/>
      <c r="Q7" s="449"/>
      <c r="R7" s="449"/>
      <c r="S7" s="449"/>
      <c r="T7" s="449"/>
      <c r="U7" s="449"/>
      <c r="V7" s="449"/>
      <c r="W7" s="449"/>
      <c r="X7" s="487"/>
      <c r="Y7" s="487"/>
      <c r="Z7" s="475"/>
      <c r="AA7" s="475"/>
      <c r="AB7" s="492"/>
    </row>
    <row r="8" spans="1:31">
      <c r="A8" s="371"/>
      <c r="B8" s="452"/>
      <c r="C8" s="441"/>
      <c r="D8" s="440"/>
      <c r="E8" s="441"/>
      <c r="F8" s="449"/>
      <c r="G8" s="449"/>
      <c r="H8" s="480" t="s">
        <v>56</v>
      </c>
      <c r="I8" s="481"/>
      <c r="J8" s="481"/>
      <c r="K8" s="481"/>
      <c r="L8" s="481"/>
      <c r="M8" s="481"/>
      <c r="N8" s="481"/>
      <c r="O8" s="482"/>
      <c r="P8" s="442"/>
      <c r="Q8" s="450"/>
      <c r="R8" s="450"/>
      <c r="S8" s="450"/>
      <c r="T8" s="450"/>
      <c r="U8" s="450"/>
      <c r="V8" s="450"/>
      <c r="W8" s="450"/>
      <c r="X8" s="487"/>
      <c r="Y8" s="487"/>
      <c r="Z8" s="475"/>
      <c r="AA8" s="475"/>
      <c r="AB8" s="492"/>
    </row>
    <row r="9" spans="1:31">
      <c r="A9" s="371"/>
      <c r="B9" s="453"/>
      <c r="C9" s="443"/>
      <c r="D9" s="442"/>
      <c r="E9" s="443"/>
      <c r="F9" s="450"/>
      <c r="G9" s="450"/>
      <c r="H9" s="91">
        <v>1</v>
      </c>
      <c r="I9" s="91">
        <v>2</v>
      </c>
      <c r="J9" s="91">
        <v>3</v>
      </c>
      <c r="K9" s="91">
        <v>4</v>
      </c>
      <c r="L9" s="91">
        <v>5</v>
      </c>
      <c r="M9" s="91">
        <v>6</v>
      </c>
      <c r="N9" s="91">
        <v>7</v>
      </c>
      <c r="O9" s="91">
        <v>8</v>
      </c>
      <c r="P9" s="483" t="s">
        <v>23</v>
      </c>
      <c r="Q9" s="484"/>
      <c r="R9" s="484"/>
      <c r="S9" s="484"/>
      <c r="T9" s="484"/>
      <c r="U9" s="484"/>
      <c r="V9" s="484"/>
      <c r="W9" s="485"/>
      <c r="X9" s="488"/>
      <c r="Y9" s="488"/>
      <c r="Z9" s="476"/>
      <c r="AA9" s="476"/>
      <c r="AB9" s="492"/>
      <c r="AC9" s="41"/>
    </row>
    <row r="10" spans="1:31" ht="32.25" customHeight="1">
      <c r="A10" s="349">
        <v>1</v>
      </c>
      <c r="B10" s="501" t="s">
        <v>136</v>
      </c>
      <c r="C10" s="470"/>
      <c r="D10" s="434" t="s">
        <v>119</v>
      </c>
      <c r="E10" s="435"/>
      <c r="F10" s="94" t="s">
        <v>35</v>
      </c>
      <c r="G10" s="33" t="s">
        <v>36</v>
      </c>
      <c r="H10" s="160">
        <v>4</v>
      </c>
      <c r="I10" s="42"/>
      <c r="J10" s="42"/>
      <c r="K10" s="42"/>
      <c r="L10" s="42"/>
      <c r="M10" s="42"/>
      <c r="N10" s="42"/>
      <c r="O10" s="42"/>
      <c r="P10" s="42">
        <v>8</v>
      </c>
      <c r="Q10" s="42"/>
      <c r="R10" s="42"/>
      <c r="S10" s="42"/>
      <c r="T10" s="42"/>
      <c r="U10" s="42"/>
      <c r="V10" s="42"/>
      <c r="W10" s="42"/>
      <c r="X10" s="42">
        <f>SUM(P10:W10)</f>
        <v>8</v>
      </c>
      <c r="Y10" s="48">
        <f>X10/18</f>
        <v>0.44444444444444442</v>
      </c>
      <c r="Z10" s="42"/>
      <c r="AA10" s="42"/>
      <c r="AB10" s="19"/>
      <c r="AC10" s="194" t="s">
        <v>186</v>
      </c>
      <c r="AE10" s="194" t="s">
        <v>206</v>
      </c>
    </row>
    <row r="11" spans="1:31">
      <c r="A11" s="350"/>
      <c r="B11" s="502"/>
      <c r="C11" s="472"/>
      <c r="D11" s="99"/>
      <c r="E11" s="100"/>
      <c r="F11" s="97" t="s">
        <v>26</v>
      </c>
      <c r="G11" s="97"/>
      <c r="H11" s="46">
        <v>60</v>
      </c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>
        <f>SUM(H11:Y11)</f>
        <v>60</v>
      </c>
      <c r="AA11" s="46"/>
      <c r="AB11" s="19"/>
      <c r="AC11" s="41"/>
    </row>
    <row r="12" spans="1:31" ht="33.75" customHeight="1">
      <c r="A12" s="350"/>
      <c r="B12" s="502"/>
      <c r="C12" s="472"/>
      <c r="D12" s="434" t="s">
        <v>119</v>
      </c>
      <c r="E12" s="435"/>
      <c r="F12" s="94" t="s">
        <v>35</v>
      </c>
      <c r="G12" s="33" t="s">
        <v>36</v>
      </c>
      <c r="H12" s="160">
        <v>6</v>
      </c>
      <c r="I12" s="42"/>
      <c r="J12" s="42"/>
      <c r="K12" s="42"/>
      <c r="L12" s="42"/>
      <c r="M12" s="42"/>
      <c r="N12" s="42"/>
      <c r="O12" s="42"/>
      <c r="P12" s="42">
        <v>12</v>
      </c>
      <c r="Q12" s="42"/>
      <c r="R12" s="42"/>
      <c r="S12" s="42"/>
      <c r="T12" s="42"/>
      <c r="U12" s="42"/>
      <c r="V12" s="42"/>
      <c r="W12" s="42"/>
      <c r="X12" s="42">
        <f>SUM(P12:W12)</f>
        <v>12</v>
      </c>
      <c r="Y12" s="48">
        <f>X12/18</f>
        <v>0.66666666666666663</v>
      </c>
      <c r="Z12" s="42"/>
      <c r="AA12" s="42"/>
      <c r="AB12" s="19"/>
      <c r="AC12" s="193" t="s">
        <v>187</v>
      </c>
      <c r="AE12" s="194" t="s">
        <v>206</v>
      </c>
    </row>
    <row r="13" spans="1:31">
      <c r="A13" s="351"/>
      <c r="B13" s="503"/>
      <c r="C13" s="504"/>
      <c r="D13" s="99"/>
      <c r="E13" s="100"/>
      <c r="F13" s="97" t="s">
        <v>26</v>
      </c>
      <c r="G13" s="97"/>
      <c r="H13" s="46">
        <v>90</v>
      </c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>
        <f>SUM(H13:Y13)</f>
        <v>90</v>
      </c>
      <c r="AA13" s="46"/>
      <c r="AB13" s="19"/>
      <c r="AC13" s="41"/>
    </row>
    <row r="14" spans="1:31" ht="25.5" customHeight="1">
      <c r="A14" s="349">
        <v>2</v>
      </c>
      <c r="B14" s="497" t="s">
        <v>208</v>
      </c>
      <c r="C14" s="498"/>
      <c r="D14" s="473" t="s">
        <v>207</v>
      </c>
      <c r="E14" s="437"/>
      <c r="F14" s="94" t="s">
        <v>35</v>
      </c>
      <c r="G14" s="33" t="s">
        <v>36</v>
      </c>
      <c r="H14" s="42">
        <v>1</v>
      </c>
      <c r="I14" s="42"/>
      <c r="J14" s="42"/>
      <c r="K14" s="42"/>
      <c r="L14" s="42"/>
      <c r="M14" s="42"/>
      <c r="N14" s="42"/>
      <c r="O14" s="42"/>
      <c r="P14" s="42">
        <v>4</v>
      </c>
      <c r="Q14" s="42"/>
      <c r="R14" s="42"/>
      <c r="S14" s="42"/>
      <c r="T14" s="42"/>
      <c r="U14" s="42"/>
      <c r="V14" s="42"/>
      <c r="W14" s="42"/>
      <c r="X14" s="42">
        <f>SUM(P14:W14)</f>
        <v>4</v>
      </c>
      <c r="Y14" s="48">
        <f>X14/18</f>
        <v>0.22222222222222221</v>
      </c>
      <c r="Z14" s="42"/>
      <c r="AA14" s="42"/>
      <c r="AB14" s="19"/>
      <c r="AC14" s="193" t="s">
        <v>186</v>
      </c>
      <c r="AD14" s="194" t="s">
        <v>210</v>
      </c>
    </row>
    <row r="15" spans="1:31" ht="16.5" customHeight="1">
      <c r="A15" s="350"/>
      <c r="B15" s="499"/>
      <c r="C15" s="500"/>
      <c r="D15" s="495"/>
      <c r="E15" s="496"/>
      <c r="F15" s="97" t="s">
        <v>26</v>
      </c>
      <c r="G15" s="97"/>
      <c r="H15" s="46">
        <v>15</v>
      </c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>
        <f>SUM(H15:Y15)</f>
        <v>15</v>
      </c>
      <c r="AA15" s="46"/>
      <c r="AB15" s="19"/>
      <c r="AC15" s="41"/>
    </row>
    <row r="16" spans="1:31" ht="22.5" customHeight="1">
      <c r="A16" s="350"/>
      <c r="B16" s="499"/>
      <c r="C16" s="500"/>
      <c r="D16" s="473" t="s">
        <v>207</v>
      </c>
      <c r="E16" s="437"/>
      <c r="F16" s="94" t="s">
        <v>35</v>
      </c>
      <c r="G16" s="33" t="s">
        <v>36</v>
      </c>
      <c r="H16" s="42">
        <v>2</v>
      </c>
      <c r="I16" s="42"/>
      <c r="J16" s="42"/>
      <c r="K16" s="42"/>
      <c r="L16" s="42"/>
      <c r="M16" s="42"/>
      <c r="N16" s="42"/>
      <c r="O16" s="42"/>
      <c r="P16" s="42">
        <v>6</v>
      </c>
      <c r="Q16" s="42"/>
      <c r="R16" s="42"/>
      <c r="S16" s="42"/>
      <c r="T16" s="42"/>
      <c r="U16" s="42"/>
      <c r="V16" s="42"/>
      <c r="W16" s="42"/>
      <c r="X16" s="42">
        <f>SUM(P16:W16)</f>
        <v>6</v>
      </c>
      <c r="Y16" s="48">
        <f>X16/18</f>
        <v>0.33333333333333331</v>
      </c>
      <c r="Z16" s="42"/>
      <c r="AA16" s="32"/>
      <c r="AB16" s="19"/>
      <c r="AC16" s="193" t="s">
        <v>187</v>
      </c>
      <c r="AD16" s="194" t="s">
        <v>210</v>
      </c>
    </row>
    <row r="17" spans="1:30" ht="16.5" customHeight="1">
      <c r="A17" s="350"/>
      <c r="B17" s="499"/>
      <c r="C17" s="500"/>
      <c r="D17" s="495"/>
      <c r="E17" s="496"/>
      <c r="F17" s="97" t="s">
        <v>26</v>
      </c>
      <c r="G17" s="97"/>
      <c r="H17" s="46">
        <v>30</v>
      </c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>
        <f>SUM(H17:Y17)</f>
        <v>30</v>
      </c>
      <c r="AA17" s="30"/>
      <c r="AB17" s="19"/>
      <c r="AC17" s="41"/>
    </row>
    <row r="18" spans="1:30" ht="36" customHeight="1">
      <c r="A18" s="349">
        <v>3</v>
      </c>
      <c r="B18" s="501" t="s">
        <v>125</v>
      </c>
      <c r="C18" s="470"/>
      <c r="D18" s="473" t="s">
        <v>126</v>
      </c>
      <c r="E18" s="437"/>
      <c r="F18" s="94" t="s">
        <v>35</v>
      </c>
      <c r="G18" s="33" t="s">
        <v>36</v>
      </c>
      <c r="H18" s="160">
        <v>1</v>
      </c>
      <c r="I18" s="71"/>
      <c r="J18" s="71"/>
      <c r="K18" s="42"/>
      <c r="L18" s="42"/>
      <c r="M18" s="32"/>
      <c r="N18" s="32"/>
      <c r="O18" s="32"/>
      <c r="P18" s="32">
        <v>2</v>
      </c>
      <c r="Q18" s="32"/>
      <c r="S18" s="103"/>
      <c r="T18" s="32"/>
      <c r="U18" s="32"/>
      <c r="V18" s="32"/>
      <c r="W18" s="32"/>
      <c r="X18" s="42">
        <f>SUM(P18:W18)</f>
        <v>2</v>
      </c>
      <c r="Y18" s="43">
        <f>X18/18</f>
        <v>0.1111111111111111</v>
      </c>
      <c r="Z18" s="32"/>
      <c r="AA18" s="32"/>
      <c r="AB18" s="19"/>
      <c r="AC18" s="41"/>
    </row>
    <row r="19" spans="1:30">
      <c r="A19" s="351"/>
      <c r="B19" s="503"/>
      <c r="C19" s="504"/>
      <c r="D19" s="77"/>
      <c r="E19" s="78"/>
      <c r="F19" s="97" t="s">
        <v>26</v>
      </c>
      <c r="G19" s="97"/>
      <c r="H19" s="46">
        <v>15</v>
      </c>
      <c r="I19" s="44"/>
      <c r="J19" s="44"/>
      <c r="K19" s="46"/>
      <c r="L19" s="46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44"/>
      <c r="Y19" s="45"/>
      <c r="Z19" s="30">
        <f>SUM(H19:Y19)</f>
        <v>15</v>
      </c>
      <c r="AA19" s="30"/>
      <c r="AB19" s="19"/>
      <c r="AC19" s="41"/>
    </row>
    <row r="20" spans="1:30" ht="39" customHeight="1">
      <c r="A20" s="349">
        <v>4</v>
      </c>
      <c r="B20" s="501" t="s">
        <v>139</v>
      </c>
      <c r="C20" s="470"/>
      <c r="D20" s="473" t="s">
        <v>138</v>
      </c>
      <c r="E20" s="437"/>
      <c r="F20" s="33" t="s">
        <v>57</v>
      </c>
      <c r="G20" s="33" t="s">
        <v>58</v>
      </c>
      <c r="H20" s="173">
        <v>1</v>
      </c>
      <c r="I20" s="161">
        <v>2</v>
      </c>
      <c r="J20" s="32"/>
      <c r="K20" s="32"/>
      <c r="L20" s="32"/>
      <c r="M20" s="32"/>
      <c r="N20" s="32"/>
      <c r="O20" s="32"/>
      <c r="P20" s="32">
        <v>4</v>
      </c>
      <c r="Q20" s="32">
        <v>12</v>
      </c>
      <c r="R20" s="32"/>
      <c r="S20" s="32"/>
      <c r="T20" s="32"/>
      <c r="U20" s="32"/>
      <c r="V20" s="32"/>
      <c r="W20" s="32"/>
      <c r="X20" s="42">
        <f>SUM(P20:W20)</f>
        <v>16</v>
      </c>
      <c r="Y20" s="43">
        <f>X20/18</f>
        <v>0.88888888888888884</v>
      </c>
      <c r="Z20" s="32"/>
      <c r="AA20" s="32"/>
      <c r="AB20" s="43"/>
      <c r="AC20" s="102"/>
    </row>
    <row r="21" spans="1:30" ht="16.5" customHeight="1">
      <c r="A21" s="350"/>
      <c r="B21" s="502"/>
      <c r="C21" s="472"/>
      <c r="D21" s="77"/>
      <c r="E21" s="78"/>
      <c r="F21" s="97" t="s">
        <v>26</v>
      </c>
      <c r="G21" s="63"/>
      <c r="H21" s="126">
        <v>15</v>
      </c>
      <c r="I21" s="44">
        <v>24</v>
      </c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44"/>
      <c r="Y21" s="30"/>
      <c r="Z21" s="30">
        <f>SUM(H21:Y21)</f>
        <v>39</v>
      </c>
      <c r="AA21" s="30"/>
      <c r="AB21" s="43"/>
      <c r="AC21" s="102"/>
    </row>
    <row r="22" spans="1:30" ht="29.25" customHeight="1">
      <c r="A22" s="349">
        <v>5</v>
      </c>
      <c r="B22" s="435" t="s">
        <v>69</v>
      </c>
      <c r="C22" s="447"/>
      <c r="D22" s="513" t="s">
        <v>117</v>
      </c>
      <c r="E22" s="435"/>
      <c r="F22" s="94" t="s">
        <v>41</v>
      </c>
      <c r="G22" s="303" t="s">
        <v>25</v>
      </c>
      <c r="H22" s="173"/>
      <c r="I22" s="174"/>
      <c r="J22" s="175">
        <v>2</v>
      </c>
      <c r="K22" s="176"/>
      <c r="L22" s="108"/>
      <c r="M22" s="108"/>
      <c r="N22" s="108"/>
      <c r="O22" s="108"/>
      <c r="P22" s="108"/>
      <c r="Q22" s="109"/>
      <c r="R22" s="108">
        <v>12</v>
      </c>
      <c r="S22" s="32"/>
      <c r="T22" s="32"/>
      <c r="U22" s="32"/>
      <c r="V22" s="32"/>
      <c r="W22" s="32"/>
      <c r="X22" s="42">
        <f>SUM(P22:W22)</f>
        <v>12</v>
      </c>
      <c r="Y22" s="43">
        <f>X22/18</f>
        <v>0.66666666666666663</v>
      </c>
      <c r="Z22" s="32"/>
      <c r="AA22" s="32"/>
      <c r="AB22" s="19"/>
      <c r="AC22" s="41"/>
      <c r="AD22" s="41"/>
    </row>
    <row r="23" spans="1:30" ht="16.5" customHeight="1">
      <c r="A23" s="350"/>
      <c r="B23" s="435"/>
      <c r="C23" s="447"/>
      <c r="D23" s="142"/>
      <c r="E23" s="98"/>
      <c r="F23" s="97" t="s">
        <v>26</v>
      </c>
      <c r="G23" s="125"/>
      <c r="H23" s="126"/>
      <c r="I23" s="46"/>
      <c r="J23" s="126">
        <v>12</v>
      </c>
      <c r="K23" s="46"/>
      <c r="L23" s="46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44"/>
      <c r="Y23" s="30"/>
      <c r="Z23" s="30">
        <f>SUM(H23:Y23)</f>
        <v>12</v>
      </c>
      <c r="AA23" s="30"/>
      <c r="AB23" s="19"/>
      <c r="AC23" s="41"/>
    </row>
    <row r="24" spans="1:30" ht="32.25" customHeight="1">
      <c r="A24" s="350"/>
      <c r="B24" s="435"/>
      <c r="C24" s="447"/>
      <c r="D24" s="513" t="s">
        <v>118</v>
      </c>
      <c r="E24" s="435"/>
      <c r="F24" s="94" t="s">
        <v>41</v>
      </c>
      <c r="G24" s="303" t="s">
        <v>25</v>
      </c>
      <c r="H24" s="177"/>
      <c r="I24" s="177"/>
      <c r="J24" s="177"/>
      <c r="K24" s="178"/>
      <c r="L24" s="110"/>
      <c r="M24" s="110"/>
      <c r="N24" s="110"/>
      <c r="O24" s="110"/>
      <c r="P24" s="111" t="s">
        <v>70</v>
      </c>
      <c r="Q24" s="111" t="s">
        <v>71</v>
      </c>
      <c r="R24" s="111" t="s">
        <v>240</v>
      </c>
      <c r="S24" s="111"/>
      <c r="T24" s="71"/>
      <c r="U24" s="71"/>
      <c r="V24" s="71"/>
      <c r="W24" s="71"/>
      <c r="X24" s="42">
        <v>6</v>
      </c>
      <c r="Y24" s="43">
        <f>X24/18</f>
        <v>0.33333333333333331</v>
      </c>
      <c r="Z24" s="32"/>
      <c r="AA24" s="32"/>
      <c r="AB24" s="19"/>
      <c r="AC24" s="41"/>
    </row>
    <row r="25" spans="1:30" ht="16.5" customHeight="1">
      <c r="A25" s="351"/>
      <c r="B25" s="435"/>
      <c r="C25" s="447"/>
      <c r="D25" s="144"/>
      <c r="E25" s="143"/>
      <c r="F25" s="125" t="s">
        <v>26</v>
      </c>
      <c r="G25" s="125"/>
      <c r="H25" s="127">
        <v>1</v>
      </c>
      <c r="I25" s="127">
        <v>1</v>
      </c>
      <c r="J25" s="127">
        <v>1</v>
      </c>
      <c r="K25" s="46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6"/>
      <c r="Y25" s="45"/>
      <c r="Z25" s="30">
        <f>SUM(H25:Y25)</f>
        <v>3</v>
      </c>
      <c r="AA25" s="30"/>
      <c r="AB25" s="19">
        <v>3</v>
      </c>
      <c r="AC25" s="41"/>
    </row>
    <row r="26" spans="1:30" ht="30" customHeight="1">
      <c r="A26" s="349">
        <v>6</v>
      </c>
      <c r="B26" s="505" t="s">
        <v>150</v>
      </c>
      <c r="C26" s="506"/>
      <c r="D26" s="473" t="s">
        <v>203</v>
      </c>
      <c r="E26" s="437"/>
      <c r="F26" s="33" t="s">
        <v>57</v>
      </c>
      <c r="G26" s="33" t="s">
        <v>58</v>
      </c>
      <c r="H26" s="160">
        <v>2</v>
      </c>
      <c r="I26" s="71">
        <v>2</v>
      </c>
      <c r="J26" s="32"/>
      <c r="K26" s="32"/>
      <c r="L26" s="32"/>
      <c r="M26" s="32"/>
      <c r="N26" s="32"/>
      <c r="O26" s="32"/>
      <c r="P26" s="32">
        <v>8</v>
      </c>
      <c r="Q26" s="32">
        <v>12</v>
      </c>
      <c r="R26" s="32"/>
      <c r="S26" s="32"/>
      <c r="T26" s="32"/>
      <c r="U26" s="32"/>
      <c r="V26" s="32"/>
      <c r="W26" s="32"/>
      <c r="X26" s="42">
        <f>SUM(P26:W26)</f>
        <v>20</v>
      </c>
      <c r="Y26" s="43">
        <f t="shared" ref="Y26" si="0">X26/18</f>
        <v>1.1111111111111112</v>
      </c>
      <c r="Z26" s="32"/>
      <c r="AA26" s="32"/>
      <c r="AB26" s="19"/>
      <c r="AC26" s="41"/>
    </row>
    <row r="27" spans="1:30" ht="15" customHeight="1">
      <c r="A27" s="350"/>
      <c r="B27" s="507"/>
      <c r="C27" s="508"/>
      <c r="D27" s="81"/>
      <c r="E27" s="82"/>
      <c r="F27" s="97" t="s">
        <v>26</v>
      </c>
      <c r="G27" s="106"/>
      <c r="H27" s="46">
        <v>30</v>
      </c>
      <c r="I27" s="44">
        <v>24</v>
      </c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44"/>
      <c r="Y27" s="45"/>
      <c r="Z27" s="30">
        <f>SUM(H27:Y27)</f>
        <v>54</v>
      </c>
      <c r="AA27" s="30"/>
      <c r="AB27" s="19"/>
      <c r="AC27" s="41"/>
    </row>
    <row r="28" spans="1:30" ht="29.25" customHeight="1">
      <c r="A28" s="349">
        <v>7</v>
      </c>
      <c r="B28" s="505" t="s">
        <v>135</v>
      </c>
      <c r="C28" s="506"/>
      <c r="D28" s="469" t="s">
        <v>132</v>
      </c>
      <c r="E28" s="470"/>
      <c r="F28" s="94" t="s">
        <v>35</v>
      </c>
      <c r="G28" s="33" t="s">
        <v>36</v>
      </c>
      <c r="H28" s="160">
        <v>3</v>
      </c>
      <c r="I28" s="42"/>
      <c r="J28" s="42"/>
      <c r="K28" s="42"/>
      <c r="L28" s="42"/>
      <c r="M28" s="42"/>
      <c r="N28" s="42"/>
      <c r="O28" s="42"/>
      <c r="P28" s="42">
        <v>12</v>
      </c>
      <c r="Q28" s="42"/>
      <c r="R28" s="42"/>
      <c r="S28" s="42"/>
      <c r="T28" s="42"/>
      <c r="U28" s="42"/>
      <c r="V28" s="42"/>
      <c r="W28" s="42"/>
      <c r="X28" s="42">
        <f>SUM(P28:W28)</f>
        <v>12</v>
      </c>
      <c r="Y28" s="48">
        <f>X28/18</f>
        <v>0.66666666666666663</v>
      </c>
      <c r="Z28" s="42"/>
      <c r="AA28" s="42"/>
      <c r="AB28" s="132"/>
      <c r="AC28" s="41"/>
    </row>
    <row r="29" spans="1:30" ht="17.25" customHeight="1">
      <c r="A29" s="350"/>
      <c r="B29" s="507"/>
      <c r="C29" s="508"/>
      <c r="D29" s="81"/>
      <c r="E29" s="82"/>
      <c r="F29" s="97" t="s">
        <v>26</v>
      </c>
      <c r="G29" s="134"/>
      <c r="H29" s="46">
        <v>45</v>
      </c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>
        <f>SUM(H29:Y29)</f>
        <v>45</v>
      </c>
      <c r="AA29" s="46"/>
      <c r="AB29" s="132"/>
      <c r="AC29" s="41"/>
    </row>
    <row r="30" spans="1:30" ht="31.5" customHeight="1">
      <c r="A30" s="349">
        <v>8</v>
      </c>
      <c r="B30" s="505" t="s">
        <v>146</v>
      </c>
      <c r="C30" s="506"/>
      <c r="D30" s="473" t="s">
        <v>145</v>
      </c>
      <c r="E30" s="437"/>
      <c r="F30" s="94" t="s">
        <v>39</v>
      </c>
      <c r="G30" s="33" t="s">
        <v>36</v>
      </c>
      <c r="H30" s="160">
        <v>2</v>
      </c>
      <c r="I30" s="71">
        <v>2</v>
      </c>
      <c r="J30" s="32"/>
      <c r="K30" s="32"/>
      <c r="L30" s="32"/>
      <c r="M30" s="32"/>
      <c r="N30" s="32"/>
      <c r="O30" s="32"/>
      <c r="P30" s="32">
        <v>8</v>
      </c>
      <c r="Q30" s="32">
        <v>12</v>
      </c>
      <c r="R30" s="32"/>
      <c r="S30" s="32"/>
      <c r="T30" s="32"/>
      <c r="U30" s="32"/>
      <c r="V30" s="32"/>
      <c r="W30" s="32"/>
      <c r="X30" s="42">
        <f>SUM(P30:W30)</f>
        <v>20</v>
      </c>
      <c r="Y30" s="48">
        <f>X30/18</f>
        <v>1.1111111111111112</v>
      </c>
      <c r="Z30" s="42"/>
      <c r="AA30" s="42"/>
      <c r="AB30" s="19"/>
      <c r="AC30" s="41">
        <v>14</v>
      </c>
    </row>
    <row r="31" spans="1:30" ht="18.75" customHeight="1">
      <c r="A31" s="350"/>
      <c r="B31" s="507"/>
      <c r="C31" s="508"/>
      <c r="D31" s="25"/>
      <c r="E31" s="26"/>
      <c r="F31" s="133" t="s">
        <v>26</v>
      </c>
      <c r="G31" s="134"/>
      <c r="H31" s="30">
        <v>30</v>
      </c>
      <c r="I31" s="44">
        <v>27</v>
      </c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46"/>
      <c r="Y31" s="46"/>
      <c r="Z31" s="46">
        <f>SUM(H31:Y31)</f>
        <v>57</v>
      </c>
      <c r="AA31" s="46"/>
      <c r="AB31" s="19"/>
      <c r="AC31" s="76"/>
      <c r="AD31" s="128"/>
    </row>
    <row r="32" spans="1:30" ht="29.25" customHeight="1">
      <c r="A32" s="349">
        <v>9</v>
      </c>
      <c r="B32" s="501" t="s">
        <v>235</v>
      </c>
      <c r="C32" s="470"/>
      <c r="D32" s="473" t="s">
        <v>236</v>
      </c>
      <c r="E32" s="437"/>
      <c r="F32" s="33" t="s">
        <v>35</v>
      </c>
      <c r="G32" s="33" t="s">
        <v>36</v>
      </c>
      <c r="H32" s="42">
        <v>1</v>
      </c>
      <c r="I32" s="42"/>
      <c r="J32" s="42"/>
      <c r="K32" s="42"/>
      <c r="L32" s="42"/>
      <c r="M32" s="42"/>
      <c r="N32" s="42"/>
      <c r="O32" s="42"/>
      <c r="P32" s="42">
        <v>4</v>
      </c>
      <c r="Q32" s="42"/>
      <c r="R32" s="42"/>
      <c r="S32" s="42"/>
      <c r="T32" s="42"/>
      <c r="U32" s="42"/>
      <c r="V32" s="42"/>
      <c r="W32" s="42"/>
      <c r="X32" s="42">
        <f>SUM(P32:W32)</f>
        <v>4</v>
      </c>
      <c r="Y32" s="48">
        <f>X32/18</f>
        <v>0.22222222222222221</v>
      </c>
      <c r="Z32" s="42"/>
      <c r="AA32" s="42"/>
      <c r="AB32" s="48"/>
      <c r="AC32" s="164" t="s">
        <v>186</v>
      </c>
      <c r="AD32" s="201" t="s">
        <v>217</v>
      </c>
    </row>
    <row r="33" spans="1:35" ht="15" customHeight="1">
      <c r="A33" s="350"/>
      <c r="B33" s="502"/>
      <c r="C33" s="472"/>
      <c r="D33" s="77"/>
      <c r="E33" s="78"/>
      <c r="F33" s="97" t="s">
        <v>26</v>
      </c>
      <c r="G33" s="97"/>
      <c r="H33" s="46">
        <v>15</v>
      </c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>
        <f>SUM(H33:Y33)</f>
        <v>15</v>
      </c>
      <c r="AA33" s="46"/>
      <c r="AB33" s="48"/>
      <c r="AC33" s="164"/>
      <c r="AD33" s="128"/>
    </row>
    <row r="34" spans="1:35" ht="24" customHeight="1">
      <c r="A34" s="350"/>
      <c r="B34" s="502"/>
      <c r="C34" s="472"/>
      <c r="D34" s="473" t="s">
        <v>236</v>
      </c>
      <c r="E34" s="437"/>
      <c r="F34" s="33" t="s">
        <v>35</v>
      </c>
      <c r="G34" s="165" t="s">
        <v>68</v>
      </c>
      <c r="H34" s="42">
        <v>2</v>
      </c>
      <c r="I34" s="42"/>
      <c r="J34" s="42"/>
      <c r="K34" s="42"/>
      <c r="L34" s="42"/>
      <c r="M34" s="42"/>
      <c r="N34" s="42"/>
      <c r="O34" s="42"/>
      <c r="P34" s="42">
        <v>6</v>
      </c>
      <c r="Q34" s="42"/>
      <c r="R34" s="42"/>
      <c r="S34" s="42"/>
      <c r="T34" s="42"/>
      <c r="U34" s="42"/>
      <c r="V34" s="42"/>
      <c r="W34" s="42"/>
      <c r="X34" s="42">
        <f>SUM(P34:W34)</f>
        <v>6</v>
      </c>
      <c r="Y34" s="48">
        <f>X34/18</f>
        <v>0.33333333333333331</v>
      </c>
      <c r="Z34" s="42"/>
      <c r="AA34" s="32"/>
      <c r="AB34" s="48"/>
      <c r="AC34" s="164" t="s">
        <v>218</v>
      </c>
      <c r="AD34" s="128"/>
    </row>
    <row r="35" spans="1:35" ht="17.25" customHeight="1">
      <c r="A35" s="350"/>
      <c r="B35" s="502"/>
      <c r="C35" s="472"/>
      <c r="D35" s="77"/>
      <c r="E35" s="78"/>
      <c r="F35" s="97" t="s">
        <v>26</v>
      </c>
      <c r="G35" s="97"/>
      <c r="H35" s="46">
        <v>30</v>
      </c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>
        <f>SUM(H35:Y35)</f>
        <v>30</v>
      </c>
      <c r="AA35" s="30"/>
      <c r="AB35" s="48"/>
      <c r="AC35" s="164"/>
      <c r="AD35" s="128"/>
    </row>
    <row r="36" spans="1:35" ht="47.25" customHeight="1">
      <c r="A36" s="349">
        <v>10</v>
      </c>
      <c r="B36" s="505" t="s">
        <v>130</v>
      </c>
      <c r="C36" s="506"/>
      <c r="D36" s="493" t="s">
        <v>143</v>
      </c>
      <c r="E36" s="494"/>
      <c r="F36" s="33" t="s">
        <v>35</v>
      </c>
      <c r="G36" s="33" t="s">
        <v>36</v>
      </c>
      <c r="H36" s="160">
        <v>1</v>
      </c>
      <c r="I36" s="42"/>
      <c r="J36" s="42"/>
      <c r="K36" s="42"/>
      <c r="L36" s="32"/>
      <c r="M36" s="32"/>
      <c r="N36" s="32"/>
      <c r="O36" s="32"/>
      <c r="P36" s="32">
        <v>2</v>
      </c>
      <c r="Q36" s="32"/>
      <c r="R36" s="32"/>
      <c r="S36" s="32"/>
      <c r="T36" s="32"/>
      <c r="U36" s="32"/>
      <c r="V36" s="32"/>
      <c r="W36" s="32"/>
      <c r="X36" s="42">
        <f>SUM(P36:W36)</f>
        <v>2</v>
      </c>
      <c r="Y36" s="43">
        <f>X36/18</f>
        <v>0.1111111111111111</v>
      </c>
      <c r="Z36" s="32"/>
      <c r="AA36" s="32"/>
      <c r="AB36" s="43"/>
      <c r="AC36" s="102"/>
      <c r="AD36" s="128"/>
    </row>
    <row r="37" spans="1:35" ht="18" customHeight="1">
      <c r="A37" s="351"/>
      <c r="B37" s="511"/>
      <c r="C37" s="512"/>
      <c r="D37" s="79"/>
      <c r="E37" s="80"/>
      <c r="F37" s="97" t="s">
        <v>26</v>
      </c>
      <c r="G37" s="106"/>
      <c r="H37" s="46">
        <v>15</v>
      </c>
      <c r="I37" s="46"/>
      <c r="J37" s="46"/>
      <c r="K37" s="46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44"/>
      <c r="Y37" s="30"/>
      <c r="Z37" s="30">
        <f>SUM(H37:Y37)</f>
        <v>15</v>
      </c>
      <c r="AA37" s="30"/>
      <c r="AB37" s="43"/>
      <c r="AC37" s="102"/>
      <c r="AD37" s="128"/>
    </row>
    <row r="38" spans="1:35" ht="33" customHeight="1">
      <c r="A38" s="349">
        <v>11</v>
      </c>
      <c r="B38" s="505" t="s">
        <v>248</v>
      </c>
      <c r="C38" s="505"/>
      <c r="D38" s="493" t="s">
        <v>194</v>
      </c>
      <c r="E38" s="494"/>
      <c r="F38" s="94" t="s">
        <v>57</v>
      </c>
      <c r="G38" s="33" t="s">
        <v>58</v>
      </c>
      <c r="H38" s="137">
        <v>1</v>
      </c>
      <c r="I38" s="42"/>
      <c r="J38" s="32"/>
      <c r="K38" s="32"/>
      <c r="L38" s="32"/>
      <c r="M38" s="32"/>
      <c r="N38" s="32"/>
      <c r="O38" s="32"/>
      <c r="P38" s="32">
        <v>4</v>
      </c>
      <c r="Q38" s="32"/>
      <c r="R38" s="32"/>
      <c r="S38" s="32"/>
      <c r="T38" s="32"/>
      <c r="U38" s="32"/>
      <c r="V38" s="32"/>
      <c r="W38" s="32"/>
      <c r="X38" s="42">
        <f>SUM(P38:W38)</f>
        <v>4</v>
      </c>
      <c r="Y38" s="48">
        <f>X38/18</f>
        <v>0.22222222222222221</v>
      </c>
      <c r="Z38" s="42"/>
      <c r="AA38" s="42"/>
      <c r="AB38" s="43"/>
      <c r="AC38" s="102"/>
      <c r="AD38" s="128"/>
      <c r="AF38" s="76"/>
      <c r="AG38" s="489"/>
      <c r="AH38" s="489"/>
      <c r="AI38" s="76"/>
    </row>
    <row r="39" spans="1:35" ht="18" customHeight="1">
      <c r="A39" s="351"/>
      <c r="B39" s="511"/>
      <c r="C39" s="511"/>
      <c r="D39" s="149"/>
      <c r="E39" s="138"/>
      <c r="F39" s="97" t="s">
        <v>26</v>
      </c>
      <c r="G39" s="134"/>
      <c r="H39" s="30">
        <v>15</v>
      </c>
      <c r="I39" s="46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46"/>
      <c r="Y39" s="46"/>
      <c r="Z39" s="46">
        <f>SUM(H39:Y39)</f>
        <v>15</v>
      </c>
      <c r="AA39" s="46"/>
      <c r="AB39" s="43"/>
      <c r="AC39" s="102"/>
      <c r="AD39" s="128"/>
      <c r="AF39" s="76"/>
      <c r="AG39" s="183"/>
      <c r="AH39" s="183"/>
      <c r="AI39" s="76"/>
    </row>
    <row r="40" spans="1:35" ht="27" customHeight="1">
      <c r="A40" s="372">
        <v>12</v>
      </c>
      <c r="B40" s="517" t="s">
        <v>249</v>
      </c>
      <c r="C40" s="506"/>
      <c r="D40" s="514" t="s">
        <v>181</v>
      </c>
      <c r="E40" s="514"/>
      <c r="F40" s="303" t="s">
        <v>39</v>
      </c>
      <c r="G40" s="165" t="s">
        <v>36</v>
      </c>
      <c r="H40" s="137">
        <v>2</v>
      </c>
      <c r="I40" s="42"/>
      <c r="J40" s="32"/>
      <c r="K40" s="32"/>
      <c r="L40" s="32"/>
      <c r="M40" s="32"/>
      <c r="N40" s="32"/>
      <c r="O40" s="32"/>
      <c r="P40" s="32">
        <v>8</v>
      </c>
      <c r="Q40" s="32"/>
      <c r="R40" s="32"/>
      <c r="S40" s="32"/>
      <c r="T40" s="32"/>
      <c r="U40" s="32"/>
      <c r="V40" s="32"/>
      <c r="W40" s="32"/>
      <c r="X40" s="42">
        <f>SUM(P40:W40)</f>
        <v>8</v>
      </c>
      <c r="Y40" s="48">
        <f>X40/18</f>
        <v>0.44444444444444442</v>
      </c>
      <c r="Z40" s="42"/>
      <c r="AA40" s="42"/>
      <c r="AB40" s="43"/>
      <c r="AC40" s="102"/>
      <c r="AD40" s="128"/>
      <c r="AF40" s="76"/>
      <c r="AG40" s="76"/>
      <c r="AH40" s="76"/>
      <c r="AI40" s="76"/>
    </row>
    <row r="41" spans="1:35" ht="16.5" customHeight="1">
      <c r="A41" s="373"/>
      <c r="B41" s="518"/>
      <c r="C41" s="512"/>
      <c r="D41" s="346"/>
      <c r="E41" s="347"/>
      <c r="F41" s="97" t="s">
        <v>26</v>
      </c>
      <c r="G41" s="342"/>
      <c r="H41" s="30">
        <v>30</v>
      </c>
      <c r="I41" s="46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46"/>
      <c r="Y41" s="46"/>
      <c r="Z41" s="46">
        <f>SUM(H41:Y41)</f>
        <v>30</v>
      </c>
      <c r="AA41" s="46"/>
      <c r="AB41" s="43"/>
      <c r="AC41" s="102"/>
      <c r="AD41" s="128"/>
      <c r="AF41" s="76"/>
      <c r="AG41" s="76"/>
      <c r="AH41" s="76"/>
      <c r="AI41" s="76"/>
    </row>
    <row r="42" spans="1:35" ht="26.25" customHeight="1">
      <c r="A42" s="364">
        <v>13</v>
      </c>
      <c r="B42" s="517" t="s">
        <v>250</v>
      </c>
      <c r="C42" s="506"/>
      <c r="D42" s="515" t="s">
        <v>225</v>
      </c>
      <c r="E42" s="516"/>
      <c r="F42" s="303" t="s">
        <v>57</v>
      </c>
      <c r="G42" s="165" t="s">
        <v>58</v>
      </c>
      <c r="H42" s="137">
        <v>2</v>
      </c>
      <c r="I42" s="42"/>
      <c r="J42" s="32"/>
      <c r="K42" s="32"/>
      <c r="L42" s="32"/>
      <c r="M42" s="32"/>
      <c r="N42" s="32"/>
      <c r="O42" s="32"/>
      <c r="P42" s="32">
        <v>8</v>
      </c>
      <c r="Q42" s="32"/>
      <c r="R42" s="32"/>
      <c r="S42" s="32"/>
      <c r="T42" s="32"/>
      <c r="U42" s="32"/>
      <c r="V42" s="32"/>
      <c r="W42" s="32"/>
      <c r="X42" s="42">
        <f>SUM(P42:W42)</f>
        <v>8</v>
      </c>
      <c r="Y42" s="48">
        <f>X42/18</f>
        <v>0.44444444444444442</v>
      </c>
      <c r="Z42" s="42"/>
      <c r="AA42" s="42"/>
      <c r="AB42" s="43"/>
      <c r="AC42" s="102"/>
      <c r="AD42" s="128"/>
      <c r="AF42" s="76"/>
      <c r="AG42" s="76"/>
      <c r="AH42" s="76"/>
      <c r="AI42" s="76"/>
    </row>
    <row r="43" spans="1:35" ht="15" customHeight="1">
      <c r="A43" s="364"/>
      <c r="B43" s="518"/>
      <c r="C43" s="512"/>
      <c r="D43" s="149"/>
      <c r="E43" s="138"/>
      <c r="F43" s="97" t="s">
        <v>26</v>
      </c>
      <c r="G43" s="134"/>
      <c r="H43" s="30">
        <v>30</v>
      </c>
      <c r="I43" s="46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46"/>
      <c r="Y43" s="46"/>
      <c r="Z43" s="46">
        <f>SUM(H43:Y43)</f>
        <v>30</v>
      </c>
      <c r="AA43" s="46"/>
      <c r="AB43" s="43"/>
      <c r="AC43" s="102"/>
      <c r="AD43" s="128"/>
    </row>
    <row r="44" spans="1:35" ht="28.5" customHeight="1">
      <c r="A44" s="349">
        <v>14</v>
      </c>
      <c r="B44" s="401" t="s">
        <v>246</v>
      </c>
      <c r="C44" s="510"/>
      <c r="D44" s="490" t="s">
        <v>259</v>
      </c>
      <c r="E44" s="491"/>
      <c r="F44" s="94" t="s">
        <v>35</v>
      </c>
      <c r="G44" s="33" t="s">
        <v>36</v>
      </c>
      <c r="H44" s="71">
        <v>3</v>
      </c>
      <c r="I44" s="42"/>
      <c r="J44" s="32"/>
      <c r="K44" s="32"/>
      <c r="L44" s="32"/>
      <c r="M44" s="32"/>
      <c r="N44" s="32"/>
      <c r="O44" s="32"/>
      <c r="P44" s="32">
        <v>7</v>
      </c>
      <c r="Q44" s="32"/>
      <c r="R44" s="32"/>
      <c r="S44" s="32"/>
      <c r="T44" s="32"/>
      <c r="U44" s="32"/>
      <c r="V44" s="32"/>
      <c r="W44" s="32"/>
      <c r="X44" s="42">
        <f>SUM(P44:W44)</f>
        <v>7</v>
      </c>
      <c r="Y44" s="48">
        <f>X44/18</f>
        <v>0.3888888888888889</v>
      </c>
      <c r="Z44" s="42"/>
      <c r="AA44" s="42"/>
      <c r="AB44" s="43"/>
      <c r="AC44" s="102"/>
      <c r="AD44" s="128"/>
    </row>
    <row r="45" spans="1:35" ht="15" customHeight="1">
      <c r="A45" s="350"/>
      <c r="B45" s="401"/>
      <c r="C45" s="510"/>
      <c r="D45" s="149"/>
      <c r="E45" s="138"/>
      <c r="F45" s="97" t="s">
        <v>26</v>
      </c>
      <c r="G45" s="134"/>
      <c r="H45" s="44">
        <v>45</v>
      </c>
      <c r="I45" s="46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46"/>
      <c r="Y45" s="46"/>
      <c r="Z45" s="46">
        <f>SUM(H45:Y45)</f>
        <v>45</v>
      </c>
      <c r="AA45" s="46"/>
      <c r="AB45" s="43"/>
      <c r="AC45" s="102"/>
      <c r="AD45" s="128"/>
    </row>
    <row r="46" spans="1:35" ht="37.5" customHeight="1">
      <c r="A46" s="364">
        <v>15</v>
      </c>
      <c r="B46" s="401" t="s">
        <v>195</v>
      </c>
      <c r="C46" s="510"/>
      <c r="D46" s="490" t="s">
        <v>247</v>
      </c>
      <c r="E46" s="491"/>
      <c r="F46" s="94" t="s">
        <v>39</v>
      </c>
      <c r="G46" s="33" t="s">
        <v>36</v>
      </c>
      <c r="H46" s="32"/>
      <c r="I46" s="42">
        <v>1</v>
      </c>
      <c r="J46" s="32"/>
      <c r="K46" s="32"/>
      <c r="L46" s="32"/>
      <c r="M46" s="32"/>
      <c r="N46" s="32"/>
      <c r="O46" s="32"/>
      <c r="P46" s="32"/>
      <c r="Q46" s="42">
        <v>4</v>
      </c>
      <c r="R46" s="32"/>
      <c r="S46" s="32"/>
      <c r="T46" s="32"/>
      <c r="U46" s="32"/>
      <c r="V46" s="32"/>
      <c r="W46" s="32"/>
      <c r="X46" s="42">
        <f>SUM(P46:W46)</f>
        <v>4</v>
      </c>
      <c r="Y46" s="48">
        <f>X46/18</f>
        <v>0.22222222222222221</v>
      </c>
      <c r="Z46" s="42"/>
      <c r="AA46" s="42"/>
      <c r="AB46" s="43"/>
      <c r="AC46" s="102"/>
      <c r="AD46" s="128"/>
    </row>
    <row r="47" spans="1:35" ht="14.25" customHeight="1">
      <c r="A47" s="364"/>
      <c r="B47" s="401"/>
      <c r="C47" s="510"/>
      <c r="D47" s="149"/>
      <c r="E47" s="138"/>
      <c r="F47" s="97" t="s">
        <v>26</v>
      </c>
      <c r="G47" s="134"/>
      <c r="H47" s="30"/>
      <c r="I47" s="46">
        <v>15</v>
      </c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46"/>
      <c r="Y47" s="46"/>
      <c r="Z47" s="46">
        <f>SUM(H47:Y47)</f>
        <v>15</v>
      </c>
      <c r="AA47" s="46"/>
      <c r="AB47" s="43"/>
      <c r="AC47" s="102"/>
      <c r="AD47" s="128"/>
    </row>
    <row r="48" spans="1:35" ht="31.5" customHeight="1">
      <c r="A48" s="19"/>
      <c r="B48" s="464" t="s">
        <v>72</v>
      </c>
      <c r="C48" s="464"/>
      <c r="D48" s="464"/>
      <c r="E48" s="465"/>
      <c r="F48" s="116" t="s">
        <v>50</v>
      </c>
      <c r="G48" s="58"/>
      <c r="H48" s="59">
        <f>H10+H12+H14+H16+H18+H20+H22+H24+H26+H28+H30+H32+H34+H36+H38+H40+H42+H44+H46</f>
        <v>34</v>
      </c>
      <c r="I48" s="59">
        <f t="shared" ref="I48:O48" si="1">I10+I12+I14+I16+I18+I20+I22+I24+I26+I28+I30+I32+I34+I36+I38+I40+I42+I44+I46</f>
        <v>7</v>
      </c>
      <c r="J48" s="59">
        <f t="shared" si="1"/>
        <v>2</v>
      </c>
      <c r="K48" s="59">
        <f t="shared" si="1"/>
        <v>0</v>
      </c>
      <c r="L48" s="59">
        <f t="shared" si="1"/>
        <v>0</v>
      </c>
      <c r="M48" s="59">
        <f t="shared" si="1"/>
        <v>0</v>
      </c>
      <c r="N48" s="59">
        <f t="shared" si="1"/>
        <v>0</v>
      </c>
      <c r="O48" s="59">
        <f t="shared" si="1"/>
        <v>0</v>
      </c>
      <c r="P48" s="59"/>
      <c r="Q48" s="59"/>
      <c r="R48" s="59"/>
      <c r="S48" s="59"/>
      <c r="T48" s="59"/>
      <c r="U48" s="59"/>
      <c r="V48" s="59"/>
      <c r="W48" s="59"/>
      <c r="X48" s="59">
        <f>SUM(X10:X47)</f>
        <v>161</v>
      </c>
      <c r="Y48" s="72">
        <f>SUM(Y10:Y47)</f>
        <v>8.9444444444444446</v>
      </c>
      <c r="Z48" s="59"/>
      <c r="AA48" s="59"/>
      <c r="AB48" s="19"/>
      <c r="AC48" s="128"/>
      <c r="AD48" s="128"/>
    </row>
    <row r="49" spans="1:28" ht="21" customHeight="1">
      <c r="A49" s="19"/>
      <c r="B49" s="467"/>
      <c r="C49" s="467"/>
      <c r="D49" s="467"/>
      <c r="E49" s="468"/>
      <c r="F49" s="124" t="s">
        <v>26</v>
      </c>
      <c r="G49" s="63"/>
      <c r="H49" s="107">
        <f>H11+H13+H15+H17+H19+H21+H23+H25+H27+H29+H31+H33+H35+H37+H39+H41+H43+H45+H47</f>
        <v>511</v>
      </c>
      <c r="I49" s="107">
        <f t="shared" ref="I49:O49" si="2">I11+I13+I15+I17+I19+I21+I23+I25+I27+I29+I31+I33+I35+I37+I39+I41+I43+I45+I47</f>
        <v>91</v>
      </c>
      <c r="J49" s="107">
        <f t="shared" si="2"/>
        <v>13</v>
      </c>
      <c r="K49" s="107">
        <f t="shared" si="2"/>
        <v>0</v>
      </c>
      <c r="L49" s="107">
        <f t="shared" si="2"/>
        <v>0</v>
      </c>
      <c r="M49" s="107">
        <f t="shared" si="2"/>
        <v>0</v>
      </c>
      <c r="N49" s="107">
        <f t="shared" si="2"/>
        <v>0</v>
      </c>
      <c r="O49" s="107">
        <f t="shared" si="2"/>
        <v>0</v>
      </c>
      <c r="P49" s="107"/>
      <c r="Q49" s="87"/>
      <c r="R49" s="87"/>
      <c r="S49" s="87"/>
      <c r="T49" s="87"/>
      <c r="U49" s="87"/>
      <c r="V49" s="87"/>
      <c r="W49" s="87"/>
      <c r="X49" s="87"/>
      <c r="Y49" s="90"/>
      <c r="Z49" s="334">
        <f>SUM(Z10:Z47)</f>
        <v>615</v>
      </c>
      <c r="AA49" s="90"/>
      <c r="AB49" s="19">
        <v>3</v>
      </c>
    </row>
    <row r="50" spans="1:28">
      <c r="U50" s="147"/>
      <c r="Z50" s="16"/>
      <c r="AA50" s="16"/>
    </row>
    <row r="51" spans="1:28">
      <c r="B51" s="348" t="s">
        <v>51</v>
      </c>
      <c r="C51" s="348"/>
      <c r="D51">
        <f>H48+I48+J48+K48+L48+M48+N48+O48</f>
        <v>43</v>
      </c>
      <c r="Z51" s="185"/>
      <c r="AA51" s="185"/>
    </row>
    <row r="53" spans="1:28">
      <c r="B53" s="348" t="s">
        <v>52</v>
      </c>
      <c r="C53" s="348"/>
      <c r="D53">
        <f>Z49</f>
        <v>615</v>
      </c>
      <c r="Z53" s="16"/>
      <c r="AA53" s="16"/>
    </row>
    <row r="55" spans="1:28">
      <c r="B55" s="509" t="s">
        <v>244</v>
      </c>
      <c r="C55" s="509"/>
      <c r="D55">
        <v>20</v>
      </c>
    </row>
    <row r="56" spans="1:28">
      <c r="B56" s="348"/>
      <c r="C56" s="348"/>
    </row>
    <row r="57" spans="1:28">
      <c r="B57" s="348"/>
      <c r="C57" s="348"/>
    </row>
    <row r="58" spans="1:28">
      <c r="B58" s="65"/>
      <c r="C58" s="65"/>
    </row>
    <row r="59" spans="1:28">
      <c r="B59" s="65"/>
      <c r="C59" s="65"/>
      <c r="D59" s="65"/>
    </row>
    <row r="60" spans="1:28">
      <c r="B60" s="348"/>
      <c r="C60" s="348"/>
    </row>
    <row r="61" spans="1:28">
      <c r="B61" s="348"/>
      <c r="C61" s="348"/>
    </row>
    <row r="62" spans="1:28">
      <c r="B62" s="348"/>
      <c r="C62" s="348"/>
    </row>
    <row r="64" spans="1:28">
      <c r="B64" s="462"/>
      <c r="C64" s="462"/>
      <c r="D64" s="462"/>
      <c r="E64" s="462"/>
    </row>
  </sheetData>
  <autoFilter ref="B4:AB49">
    <filterColumn colId="0" showButton="0"/>
    <filterColumn colId="2" showButton="0"/>
    <filterColumn colId="6" showButton="0"/>
    <filterColumn colId="9" showButton="0"/>
    <filterColumn colId="10" showButton="0"/>
    <filterColumn colId="11" showButton="0"/>
    <filterColumn colId="12" showButton="0"/>
  </autoFilter>
  <mergeCells count="87">
    <mergeCell ref="R2:T2"/>
    <mergeCell ref="H8:O8"/>
    <mergeCell ref="P9:W9"/>
    <mergeCell ref="U4:U8"/>
    <mergeCell ref="V4:V8"/>
    <mergeCell ref="W4:W8"/>
    <mergeCell ref="R4:R8"/>
    <mergeCell ref="S4:S8"/>
    <mergeCell ref="T4:T8"/>
    <mergeCell ref="J4:J7"/>
    <mergeCell ref="P4:P8"/>
    <mergeCell ref="Q4:Q8"/>
    <mergeCell ref="B49:E49"/>
    <mergeCell ref="B48:E48"/>
    <mergeCell ref="B44:C45"/>
    <mergeCell ref="D22:E22"/>
    <mergeCell ref="D24:E24"/>
    <mergeCell ref="D40:E40"/>
    <mergeCell ref="D42:E42"/>
    <mergeCell ref="B40:C41"/>
    <mergeCell ref="B42:C43"/>
    <mergeCell ref="D30:E30"/>
    <mergeCell ref="D26:E26"/>
    <mergeCell ref="D20:E20"/>
    <mergeCell ref="D18:E18"/>
    <mergeCell ref="D32:E32"/>
    <mergeCell ref="D34:E34"/>
    <mergeCell ref="B46:C47"/>
    <mergeCell ref="D44:E44"/>
    <mergeCell ref="B38:C39"/>
    <mergeCell ref="B36:C37"/>
    <mergeCell ref="B30:C31"/>
    <mergeCell ref="B28:C29"/>
    <mergeCell ref="D28:E28"/>
    <mergeCell ref="B64:E64"/>
    <mergeCell ref="B57:C57"/>
    <mergeCell ref="B60:C60"/>
    <mergeCell ref="B51:C51"/>
    <mergeCell ref="B53:C53"/>
    <mergeCell ref="B55:C55"/>
    <mergeCell ref="B56:C56"/>
    <mergeCell ref="B61:C61"/>
    <mergeCell ref="B62:C62"/>
    <mergeCell ref="A18:A19"/>
    <mergeCell ref="B4:C9"/>
    <mergeCell ref="B14:C17"/>
    <mergeCell ref="B10:C13"/>
    <mergeCell ref="B32:C35"/>
    <mergeCell ref="B18:C19"/>
    <mergeCell ref="B22:C25"/>
    <mergeCell ref="B20:C21"/>
    <mergeCell ref="B26:C27"/>
    <mergeCell ref="A20:A21"/>
    <mergeCell ref="A22:A25"/>
    <mergeCell ref="A26:A27"/>
    <mergeCell ref="A28:A29"/>
    <mergeCell ref="A30:A31"/>
    <mergeCell ref="A32:A35"/>
    <mergeCell ref="A4:A9"/>
    <mergeCell ref="A10:A13"/>
    <mergeCell ref="A14:A17"/>
    <mergeCell ref="D17:E17"/>
    <mergeCell ref="D14:E14"/>
    <mergeCell ref="D15:E15"/>
    <mergeCell ref="D16:E16"/>
    <mergeCell ref="AG38:AH38"/>
    <mergeCell ref="D46:E46"/>
    <mergeCell ref="AB4:AB9"/>
    <mergeCell ref="Z4:Z9"/>
    <mergeCell ref="X4:X9"/>
    <mergeCell ref="G4:G9"/>
    <mergeCell ref="Y4:Y9"/>
    <mergeCell ref="AA4:AA9"/>
    <mergeCell ref="D4:E9"/>
    <mergeCell ref="K4:O7"/>
    <mergeCell ref="H4:I7"/>
    <mergeCell ref="F4:F9"/>
    <mergeCell ref="D38:E38"/>
    <mergeCell ref="D36:E36"/>
    <mergeCell ref="D10:E10"/>
    <mergeCell ref="D12:E12"/>
    <mergeCell ref="A36:A37"/>
    <mergeCell ref="A38:A39"/>
    <mergeCell ref="A40:A41"/>
    <mergeCell ref="A42:A43"/>
    <mergeCell ref="A46:A47"/>
    <mergeCell ref="A44:A45"/>
  </mergeCells>
  <pageMargins left="0.7" right="0.7" top="0.75" bottom="0.75" header="0.3" footer="0.3"/>
  <pageSetup paperSize="9"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E51"/>
  <sheetViews>
    <sheetView zoomScale="140" zoomScaleNormal="140" workbookViewId="0">
      <selection activeCell="I33" sqref="I33"/>
    </sheetView>
  </sheetViews>
  <sheetFormatPr defaultColWidth="9" defaultRowHeight="15"/>
  <cols>
    <col min="1" max="1" width="5.85546875" customWidth="1"/>
    <col min="3" max="3" width="11.85546875" customWidth="1"/>
    <col min="5" max="5" width="11.28515625" customWidth="1"/>
    <col min="8" max="8" width="4.140625" customWidth="1"/>
    <col min="9" max="9" width="4" customWidth="1"/>
    <col min="10" max="10" width="4.140625" customWidth="1"/>
    <col min="11" max="11" width="4.5703125" customWidth="1"/>
    <col min="12" max="12" width="4.85546875" customWidth="1"/>
    <col min="13" max="13" width="4.140625" customWidth="1"/>
    <col min="14" max="14" width="4.42578125" customWidth="1"/>
    <col min="15" max="15" width="4" customWidth="1"/>
    <col min="16" max="16" width="3.85546875" customWidth="1"/>
    <col min="17" max="17" width="4" customWidth="1"/>
    <col min="18" max="18" width="3.7109375" customWidth="1"/>
    <col min="19" max="19" width="4.5703125" customWidth="1"/>
    <col min="20" max="20" width="4" customWidth="1"/>
    <col min="21" max="21" width="4.28515625" customWidth="1"/>
    <col min="22" max="22" width="3.85546875" customWidth="1"/>
    <col min="23" max="23" width="4" customWidth="1"/>
    <col min="24" max="24" width="4.42578125" customWidth="1"/>
    <col min="25" max="25" width="3.85546875" customWidth="1"/>
    <col min="26" max="26" width="5.42578125" customWidth="1"/>
    <col min="27" max="27" width="6.28515625" customWidth="1"/>
    <col min="28" max="29" width="7.7109375" customWidth="1"/>
    <col min="31" max="31" width="6.5703125" customWidth="1"/>
    <col min="32" max="32" width="4.7109375" customWidth="1"/>
  </cols>
  <sheetData>
    <row r="3" spans="1:31">
      <c r="B3" s="74" t="s">
        <v>73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 t="s">
        <v>67</v>
      </c>
      <c r="N3" s="539" t="s">
        <v>269</v>
      </c>
      <c r="O3" s="539"/>
      <c r="P3" s="539"/>
      <c r="Q3" s="539"/>
      <c r="S3" s="74"/>
      <c r="T3" s="74"/>
      <c r="U3" s="74"/>
      <c r="V3" s="74"/>
      <c r="W3" s="74"/>
      <c r="X3" s="74"/>
      <c r="Y3" s="74"/>
      <c r="Z3" s="74"/>
      <c r="AA3" s="74"/>
    </row>
    <row r="4" spans="1:31" ht="15" customHeight="1">
      <c r="B4" s="521"/>
      <c r="C4" s="521"/>
      <c r="D4" s="521"/>
      <c r="E4" s="521"/>
      <c r="F4" s="75"/>
      <c r="G4" s="75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88"/>
      <c r="AC4" s="88"/>
    </row>
    <row r="5" spans="1:31" ht="15" customHeight="1">
      <c r="A5" s="349" t="s">
        <v>228</v>
      </c>
      <c r="B5" s="525" t="s">
        <v>1</v>
      </c>
      <c r="C5" s="526"/>
      <c r="D5" s="531" t="s">
        <v>2</v>
      </c>
      <c r="E5" s="526"/>
      <c r="F5" s="474" t="s">
        <v>3</v>
      </c>
      <c r="G5" s="474" t="s">
        <v>4</v>
      </c>
      <c r="H5" s="438" t="s">
        <v>5</v>
      </c>
      <c r="I5" s="534"/>
      <c r="J5" s="461" t="s">
        <v>54</v>
      </c>
      <c r="K5" s="477" t="s">
        <v>55</v>
      </c>
      <c r="L5" s="477"/>
      <c r="M5" s="477"/>
      <c r="N5" s="477"/>
      <c r="O5" s="477"/>
      <c r="P5" s="477"/>
      <c r="Q5" s="477"/>
      <c r="R5" s="438" t="s">
        <v>7</v>
      </c>
      <c r="S5" s="448" t="s">
        <v>8</v>
      </c>
      <c r="T5" s="448" t="s">
        <v>9</v>
      </c>
      <c r="U5" s="448" t="s">
        <v>10</v>
      </c>
      <c r="V5" s="448" t="s">
        <v>11</v>
      </c>
      <c r="W5" s="448" t="s">
        <v>12</v>
      </c>
      <c r="X5" s="448" t="s">
        <v>13</v>
      </c>
      <c r="Y5" s="448" t="s">
        <v>14</v>
      </c>
      <c r="Z5" s="486" t="s">
        <v>17</v>
      </c>
      <c r="AA5" s="486" t="s">
        <v>18</v>
      </c>
      <c r="AB5" s="477" t="s">
        <v>74</v>
      </c>
      <c r="AC5" s="461" t="s">
        <v>204</v>
      </c>
    </row>
    <row r="6" spans="1:31">
      <c r="A6" s="350"/>
      <c r="B6" s="527"/>
      <c r="C6" s="528"/>
      <c r="D6" s="532"/>
      <c r="E6" s="528"/>
      <c r="F6" s="475"/>
      <c r="G6" s="475"/>
      <c r="H6" s="535"/>
      <c r="I6" s="536"/>
      <c r="J6" s="461"/>
      <c r="K6" s="477"/>
      <c r="L6" s="477"/>
      <c r="M6" s="477"/>
      <c r="N6" s="477"/>
      <c r="O6" s="477"/>
      <c r="P6" s="477"/>
      <c r="Q6" s="477"/>
      <c r="R6" s="440"/>
      <c r="S6" s="449"/>
      <c r="T6" s="449"/>
      <c r="U6" s="449"/>
      <c r="V6" s="449"/>
      <c r="W6" s="449"/>
      <c r="X6" s="449"/>
      <c r="Y6" s="449"/>
      <c r="Z6" s="487"/>
      <c r="AA6" s="487"/>
      <c r="AB6" s="477"/>
      <c r="AC6" s="461"/>
    </row>
    <row r="7" spans="1:31">
      <c r="A7" s="350"/>
      <c r="B7" s="527"/>
      <c r="C7" s="528"/>
      <c r="D7" s="532"/>
      <c r="E7" s="528"/>
      <c r="F7" s="475"/>
      <c r="G7" s="475"/>
      <c r="H7" s="535"/>
      <c r="I7" s="536"/>
      <c r="J7" s="461"/>
      <c r="K7" s="477"/>
      <c r="L7" s="477"/>
      <c r="M7" s="477"/>
      <c r="N7" s="477"/>
      <c r="O7" s="477"/>
      <c r="P7" s="477"/>
      <c r="Q7" s="477"/>
      <c r="R7" s="440"/>
      <c r="S7" s="449"/>
      <c r="T7" s="449"/>
      <c r="U7" s="449"/>
      <c r="V7" s="449"/>
      <c r="W7" s="449"/>
      <c r="X7" s="449"/>
      <c r="Y7" s="449"/>
      <c r="Z7" s="487"/>
      <c r="AA7" s="487"/>
      <c r="AB7" s="477"/>
      <c r="AC7" s="461"/>
    </row>
    <row r="8" spans="1:31">
      <c r="A8" s="350"/>
      <c r="B8" s="527"/>
      <c r="C8" s="528"/>
      <c r="D8" s="532"/>
      <c r="E8" s="528"/>
      <c r="F8" s="475"/>
      <c r="G8" s="475"/>
      <c r="H8" s="537"/>
      <c r="I8" s="538"/>
      <c r="J8" s="461"/>
      <c r="K8" s="477"/>
      <c r="L8" s="477"/>
      <c r="M8" s="477"/>
      <c r="N8" s="477"/>
      <c r="O8" s="477"/>
      <c r="P8" s="477"/>
      <c r="Q8" s="477"/>
      <c r="R8" s="440"/>
      <c r="S8" s="449"/>
      <c r="T8" s="449"/>
      <c r="U8" s="449"/>
      <c r="V8" s="449"/>
      <c r="W8" s="449"/>
      <c r="X8" s="449"/>
      <c r="Y8" s="449"/>
      <c r="Z8" s="487"/>
      <c r="AA8" s="487"/>
      <c r="AB8" s="477"/>
      <c r="AC8" s="461"/>
    </row>
    <row r="9" spans="1:31">
      <c r="A9" s="350"/>
      <c r="B9" s="527"/>
      <c r="C9" s="528"/>
      <c r="D9" s="532"/>
      <c r="E9" s="528"/>
      <c r="F9" s="475"/>
      <c r="G9" s="475"/>
      <c r="H9" s="522" t="s">
        <v>56</v>
      </c>
      <c r="I9" s="523"/>
      <c r="J9" s="523"/>
      <c r="K9" s="523"/>
      <c r="L9" s="523"/>
      <c r="M9" s="523"/>
      <c r="N9" s="523"/>
      <c r="O9" s="523"/>
      <c r="P9" s="523"/>
      <c r="Q9" s="524"/>
      <c r="R9" s="442"/>
      <c r="S9" s="450"/>
      <c r="T9" s="450"/>
      <c r="U9" s="450"/>
      <c r="V9" s="450"/>
      <c r="W9" s="450"/>
      <c r="X9" s="450"/>
      <c r="Y9" s="450"/>
      <c r="Z9" s="487"/>
      <c r="AA9" s="487"/>
      <c r="AB9" s="477"/>
      <c r="AC9" s="461"/>
    </row>
    <row r="10" spans="1:31">
      <c r="A10" s="351"/>
      <c r="B10" s="529"/>
      <c r="C10" s="530"/>
      <c r="D10" s="533"/>
      <c r="E10" s="530"/>
      <c r="F10" s="476"/>
      <c r="G10" s="476"/>
      <c r="H10" s="23">
        <v>1</v>
      </c>
      <c r="I10" s="23">
        <v>2</v>
      </c>
      <c r="J10" s="23">
        <v>3</v>
      </c>
      <c r="K10" s="23">
        <v>4</v>
      </c>
      <c r="L10" s="23">
        <v>5</v>
      </c>
      <c r="M10" s="23">
        <v>6</v>
      </c>
      <c r="N10" s="23">
        <v>7</v>
      </c>
      <c r="O10" s="23">
        <v>8</v>
      </c>
      <c r="P10" s="22">
        <v>9</v>
      </c>
      <c r="Q10" s="22">
        <v>10</v>
      </c>
      <c r="R10" s="483" t="s">
        <v>23</v>
      </c>
      <c r="S10" s="484"/>
      <c r="T10" s="484"/>
      <c r="U10" s="484"/>
      <c r="V10" s="484"/>
      <c r="W10" s="484"/>
      <c r="X10" s="484"/>
      <c r="Y10" s="485"/>
      <c r="Z10" s="488"/>
      <c r="AA10" s="488"/>
      <c r="AB10" s="477"/>
      <c r="AC10" s="461"/>
      <c r="AD10" s="41"/>
      <c r="AE10" s="41"/>
    </row>
    <row r="11" spans="1:31" ht="38.25" customHeight="1">
      <c r="A11" s="349">
        <v>1</v>
      </c>
      <c r="B11" s="505" t="s">
        <v>75</v>
      </c>
      <c r="C11" s="506"/>
      <c r="D11" s="469" t="s">
        <v>266</v>
      </c>
      <c r="E11" s="470"/>
      <c r="F11" s="166" t="s">
        <v>57</v>
      </c>
      <c r="G11" s="166" t="s">
        <v>58</v>
      </c>
      <c r="H11" s="55">
        <v>1</v>
      </c>
      <c r="I11" s="186">
        <v>2</v>
      </c>
      <c r="J11" s="55">
        <v>1</v>
      </c>
      <c r="K11" s="55"/>
      <c r="L11" s="55"/>
      <c r="M11" s="32"/>
      <c r="N11" s="32"/>
      <c r="O11" s="32"/>
      <c r="P11" s="32"/>
      <c r="Q11" s="32"/>
      <c r="R11" s="32">
        <v>4</v>
      </c>
      <c r="S11" s="32">
        <v>12</v>
      </c>
      <c r="T11" s="32">
        <v>6</v>
      </c>
      <c r="U11" s="32"/>
      <c r="V11" s="32"/>
      <c r="W11" s="32"/>
      <c r="X11" s="32"/>
      <c r="Y11" s="32"/>
      <c r="Z11" s="130">
        <f>R11+S11+T11+U11+V11+W11+X11+Y11</f>
        <v>22</v>
      </c>
      <c r="AA11" s="43">
        <f>Z11/18</f>
        <v>1.2222222222222223</v>
      </c>
      <c r="AB11" s="32"/>
      <c r="AC11" s="32"/>
      <c r="AD11" s="179" t="s">
        <v>191</v>
      </c>
      <c r="AE11" s="41"/>
    </row>
    <row r="12" spans="1:31" ht="15.75" customHeight="1">
      <c r="A12" s="351"/>
      <c r="B12" s="507"/>
      <c r="C12" s="508"/>
      <c r="D12" s="77"/>
      <c r="E12" s="78"/>
      <c r="F12" s="97" t="s">
        <v>26</v>
      </c>
      <c r="G12" s="83"/>
      <c r="H12" s="46">
        <v>15</v>
      </c>
      <c r="I12" s="148">
        <v>30</v>
      </c>
      <c r="J12" s="46">
        <v>15</v>
      </c>
      <c r="K12" s="46"/>
      <c r="L12" s="46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44"/>
      <c r="AA12" s="45"/>
      <c r="AB12" s="30">
        <f>SUM(H12:AA12)</f>
        <v>60</v>
      </c>
      <c r="AC12" s="30"/>
      <c r="AD12" s="41"/>
      <c r="AE12" s="41"/>
    </row>
    <row r="13" spans="1:31" ht="28.5" customHeight="1">
      <c r="A13" s="349">
        <v>2</v>
      </c>
      <c r="B13" s="505" t="s">
        <v>76</v>
      </c>
      <c r="C13" s="506"/>
      <c r="D13" s="469" t="s">
        <v>77</v>
      </c>
      <c r="E13" s="470"/>
      <c r="F13" s="166" t="s">
        <v>57</v>
      </c>
      <c r="G13" s="129" t="s">
        <v>58</v>
      </c>
      <c r="H13" s="24">
        <v>2</v>
      </c>
      <c r="I13" s="24">
        <v>2</v>
      </c>
      <c r="J13" s="137">
        <v>1</v>
      </c>
      <c r="K13" s="32"/>
      <c r="L13" s="32"/>
      <c r="M13" s="32"/>
      <c r="N13" s="32"/>
      <c r="O13" s="32"/>
      <c r="P13" s="32"/>
      <c r="Q13" s="32"/>
      <c r="R13" s="32">
        <v>4</v>
      </c>
      <c r="S13" s="32">
        <v>10</v>
      </c>
      <c r="T13" s="32">
        <v>5</v>
      </c>
      <c r="U13" s="32"/>
      <c r="V13" s="32"/>
      <c r="W13" s="32"/>
      <c r="X13" s="32"/>
      <c r="Y13" s="32"/>
      <c r="Z13" s="130">
        <f>R13+S13+T13+U13+V13+W13+X13+Y13</f>
        <v>19</v>
      </c>
      <c r="AA13" s="43">
        <f>Z13/18</f>
        <v>1.0555555555555556</v>
      </c>
      <c r="AB13" s="32"/>
      <c r="AC13" s="32"/>
      <c r="AD13" s="179" t="s">
        <v>191</v>
      </c>
      <c r="AE13" s="41"/>
    </row>
    <row r="14" spans="1:31" ht="14.25" customHeight="1">
      <c r="A14" s="351"/>
      <c r="B14" s="507"/>
      <c r="C14" s="508"/>
      <c r="D14" s="81"/>
      <c r="E14" s="82"/>
      <c r="F14" s="97" t="s">
        <v>26</v>
      </c>
      <c r="G14" s="83"/>
      <c r="H14" s="30">
        <v>30</v>
      </c>
      <c r="I14" s="30">
        <v>30</v>
      </c>
      <c r="J14" s="30">
        <v>15</v>
      </c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44"/>
      <c r="AA14" s="45"/>
      <c r="AB14" s="30">
        <f>SUM(H14:AA14)</f>
        <v>75</v>
      </c>
      <c r="AC14" s="30"/>
      <c r="AD14" s="41"/>
      <c r="AE14" s="41"/>
    </row>
    <row r="15" spans="1:31" ht="30.75" customHeight="1">
      <c r="A15" s="349">
        <v>3</v>
      </c>
      <c r="B15" s="501" t="s">
        <v>121</v>
      </c>
      <c r="C15" s="470"/>
      <c r="D15" s="434" t="s">
        <v>120</v>
      </c>
      <c r="E15" s="435"/>
      <c r="F15" s="94" t="s">
        <v>35</v>
      </c>
      <c r="G15" s="290" t="s">
        <v>36</v>
      </c>
      <c r="H15" s="160">
        <v>4</v>
      </c>
      <c r="I15" s="42"/>
      <c r="J15" s="42"/>
      <c r="K15" s="42"/>
      <c r="L15" s="42"/>
      <c r="M15" s="42"/>
      <c r="N15" s="42"/>
      <c r="O15" s="42"/>
      <c r="P15" s="42"/>
      <c r="Q15" s="42"/>
      <c r="R15" s="42">
        <v>8</v>
      </c>
      <c r="S15" s="42"/>
      <c r="T15" s="42"/>
      <c r="U15" s="42"/>
      <c r="V15" s="42"/>
      <c r="W15" s="42"/>
      <c r="X15" s="42"/>
      <c r="Y15" s="48"/>
      <c r="Z15" s="130">
        <f>R15+S15+T15+U15+V15+W15+X15+Y15</f>
        <v>8</v>
      </c>
      <c r="AA15" s="43">
        <f>Z15/18</f>
        <v>0.44444444444444442</v>
      </c>
      <c r="AB15" s="32"/>
      <c r="AC15" s="42"/>
      <c r="AD15" s="193" t="s">
        <v>209</v>
      </c>
      <c r="AE15" s="41"/>
    </row>
    <row r="16" spans="1:31" ht="14.25" customHeight="1">
      <c r="A16" s="350"/>
      <c r="B16" s="502"/>
      <c r="C16" s="472"/>
      <c r="D16" s="95"/>
      <c r="E16" s="96"/>
      <c r="F16" s="97" t="s">
        <v>26</v>
      </c>
      <c r="G16" s="97"/>
      <c r="H16" s="46">
        <v>60</v>
      </c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4"/>
      <c r="AA16" s="45"/>
      <c r="AB16" s="30">
        <f>SUM(H16:AA16)</f>
        <v>60</v>
      </c>
      <c r="AC16" s="46"/>
      <c r="AD16" s="41"/>
      <c r="AE16" s="41"/>
    </row>
    <row r="17" spans="1:31" ht="27.75" customHeight="1">
      <c r="A17" s="350"/>
      <c r="B17" s="502"/>
      <c r="C17" s="472"/>
      <c r="D17" s="434" t="s">
        <v>120</v>
      </c>
      <c r="E17" s="435"/>
      <c r="F17" s="94" t="s">
        <v>35</v>
      </c>
      <c r="G17" s="290" t="s">
        <v>36</v>
      </c>
      <c r="H17" s="160">
        <v>6</v>
      </c>
      <c r="I17" s="42"/>
      <c r="J17" s="42"/>
      <c r="K17" s="42"/>
      <c r="L17" s="42"/>
      <c r="M17" s="42"/>
      <c r="N17" s="42"/>
      <c r="O17" s="42"/>
      <c r="P17" s="42"/>
      <c r="Q17" s="42"/>
      <c r="R17" s="42">
        <v>12</v>
      </c>
      <c r="S17" s="42"/>
      <c r="T17" s="42"/>
      <c r="U17" s="42"/>
      <c r="V17" s="42"/>
      <c r="W17" s="42"/>
      <c r="X17" s="42"/>
      <c r="Y17" s="48"/>
      <c r="Z17" s="130">
        <f>R17+S17+T17+U17+V17+W17+X17+Y17</f>
        <v>12</v>
      </c>
      <c r="AA17" s="43">
        <f>Z17/18</f>
        <v>0.66666666666666663</v>
      </c>
      <c r="AB17" s="32"/>
      <c r="AC17" s="42"/>
      <c r="AD17" s="193" t="s">
        <v>187</v>
      </c>
      <c r="AE17" s="41"/>
    </row>
    <row r="18" spans="1:31" ht="15" customHeight="1">
      <c r="A18" s="351"/>
      <c r="B18" s="503"/>
      <c r="C18" s="504"/>
      <c r="D18" s="95"/>
      <c r="E18" s="96"/>
      <c r="F18" s="97" t="s">
        <v>26</v>
      </c>
      <c r="G18" s="97"/>
      <c r="H18" s="46">
        <v>90</v>
      </c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9"/>
      <c r="Z18" s="44"/>
      <c r="AA18" s="45"/>
      <c r="AB18" s="30">
        <f>SUM(H18:AA18)</f>
        <v>90</v>
      </c>
      <c r="AC18" s="46"/>
      <c r="AD18" s="41">
        <f>R15+R17</f>
        <v>20</v>
      </c>
      <c r="AE18" s="41"/>
    </row>
    <row r="19" spans="1:31" ht="32.25" customHeight="1">
      <c r="A19" s="349">
        <v>4</v>
      </c>
      <c r="B19" s="401" t="s">
        <v>79</v>
      </c>
      <c r="C19" s="510"/>
      <c r="D19" s="436" t="s">
        <v>80</v>
      </c>
      <c r="E19" s="437"/>
      <c r="F19" s="303" t="s">
        <v>39</v>
      </c>
      <c r="G19" s="290" t="s">
        <v>36</v>
      </c>
      <c r="H19" s="55">
        <v>1</v>
      </c>
      <c r="I19" s="55">
        <v>1</v>
      </c>
      <c r="J19" s="42"/>
      <c r="K19" s="42"/>
      <c r="L19" s="42"/>
      <c r="M19" s="42"/>
      <c r="N19" s="42"/>
      <c r="O19" s="42"/>
      <c r="P19" s="42"/>
      <c r="Q19" s="42"/>
      <c r="R19" s="42">
        <v>4</v>
      </c>
      <c r="S19" s="42">
        <v>6</v>
      </c>
      <c r="T19" s="42"/>
      <c r="U19" s="42"/>
      <c r="V19" s="42"/>
      <c r="W19" s="42"/>
      <c r="X19" s="42"/>
      <c r="Y19" s="42"/>
      <c r="Z19" s="130">
        <f>R19+S19+T19+U19+V19+W19+X19+Y19</f>
        <v>10</v>
      </c>
      <c r="AA19" s="43">
        <f>Z19/18</f>
        <v>0.55555555555555558</v>
      </c>
      <c r="AB19" s="32"/>
      <c r="AC19" s="42"/>
      <c r="AD19" s="89"/>
      <c r="AE19" s="41"/>
    </row>
    <row r="20" spans="1:31" ht="13.5" customHeight="1">
      <c r="A20" s="350"/>
      <c r="B20" s="401"/>
      <c r="C20" s="510"/>
      <c r="D20" s="85"/>
      <c r="E20" s="26"/>
      <c r="F20" s="97" t="s">
        <v>26</v>
      </c>
      <c r="G20" s="86"/>
      <c r="H20" s="46">
        <v>15</v>
      </c>
      <c r="I20" s="46">
        <v>15</v>
      </c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4"/>
      <c r="AA20" s="45"/>
      <c r="AB20" s="30">
        <f>SUM(H20:AA20)</f>
        <v>30</v>
      </c>
      <c r="AC20" s="46"/>
      <c r="AD20" s="89"/>
      <c r="AE20" s="41"/>
    </row>
    <row r="21" spans="1:31" ht="39" customHeight="1">
      <c r="A21" s="349">
        <v>5</v>
      </c>
      <c r="B21" s="401" t="s">
        <v>81</v>
      </c>
      <c r="C21" s="510"/>
      <c r="D21" s="436" t="s">
        <v>82</v>
      </c>
      <c r="E21" s="437"/>
      <c r="F21" s="303" t="s">
        <v>39</v>
      </c>
      <c r="G21" s="290" t="s">
        <v>36</v>
      </c>
      <c r="H21" s="55">
        <v>1</v>
      </c>
      <c r="I21" s="55">
        <v>1</v>
      </c>
      <c r="J21" s="42"/>
      <c r="K21" s="42"/>
      <c r="L21" s="42"/>
      <c r="M21" s="42"/>
      <c r="N21" s="42"/>
      <c r="O21" s="42"/>
      <c r="P21" s="42"/>
      <c r="Q21" s="42"/>
      <c r="R21" s="42">
        <v>2</v>
      </c>
      <c r="S21" s="42">
        <v>5</v>
      </c>
      <c r="T21" s="42"/>
      <c r="U21" s="42"/>
      <c r="V21" s="42"/>
      <c r="W21" s="42"/>
      <c r="X21" s="42"/>
      <c r="Y21" s="42"/>
      <c r="Z21" s="130">
        <f>R21+S21+T21+U21+V21+W21+X21+Y21</f>
        <v>7</v>
      </c>
      <c r="AA21" s="43">
        <f>Z21/18</f>
        <v>0.3888888888888889</v>
      </c>
      <c r="AB21" s="32"/>
      <c r="AC21" s="42"/>
      <c r="AD21" s="41"/>
      <c r="AE21" s="41"/>
    </row>
    <row r="22" spans="1:31" ht="11.25" customHeight="1">
      <c r="A22" s="350"/>
      <c r="B22" s="401"/>
      <c r="C22" s="510"/>
      <c r="D22" s="139"/>
      <c r="E22" s="82"/>
      <c r="F22" s="97" t="s">
        <v>26</v>
      </c>
      <c r="G22" s="86"/>
      <c r="H22" s="46">
        <v>15</v>
      </c>
      <c r="I22" s="46">
        <v>15</v>
      </c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4"/>
      <c r="AA22" s="45"/>
      <c r="AB22" s="30">
        <f>SUM(H22:AA22)</f>
        <v>30</v>
      </c>
      <c r="AC22" s="46"/>
      <c r="AD22" s="41"/>
      <c r="AE22" s="41"/>
    </row>
    <row r="23" spans="1:31" ht="33" customHeight="1">
      <c r="A23" s="349">
        <v>6</v>
      </c>
      <c r="B23" s="401" t="s">
        <v>83</v>
      </c>
      <c r="C23" s="510"/>
      <c r="D23" s="436" t="s">
        <v>84</v>
      </c>
      <c r="E23" s="437"/>
      <c r="F23" s="303" t="s">
        <v>24</v>
      </c>
      <c r="G23" s="166" t="s">
        <v>25</v>
      </c>
      <c r="H23" s="55"/>
      <c r="I23" s="55"/>
      <c r="J23" s="55">
        <v>2</v>
      </c>
      <c r="K23" s="55"/>
      <c r="L23" s="160">
        <v>1</v>
      </c>
      <c r="M23" s="42"/>
      <c r="N23" s="42"/>
      <c r="O23" s="42"/>
      <c r="P23" s="42"/>
      <c r="Q23" s="42"/>
      <c r="R23" s="42"/>
      <c r="S23" s="42"/>
      <c r="T23" s="42">
        <v>12</v>
      </c>
      <c r="U23" s="42"/>
      <c r="V23" s="42">
        <v>6</v>
      </c>
      <c r="W23" s="42"/>
      <c r="X23" s="42"/>
      <c r="Y23" s="42"/>
      <c r="Z23" s="130">
        <f>R23+S23+T23+U23+V23+W23+X23+Y23</f>
        <v>18</v>
      </c>
      <c r="AA23" s="43">
        <f>Z23/18</f>
        <v>1</v>
      </c>
      <c r="AB23" s="32"/>
      <c r="AC23" s="42"/>
      <c r="AD23" s="179" t="s">
        <v>192</v>
      </c>
      <c r="AE23" s="41"/>
    </row>
    <row r="24" spans="1:31" ht="15" customHeight="1">
      <c r="A24" s="351"/>
      <c r="B24" s="401"/>
      <c r="C24" s="510"/>
      <c r="D24" s="34"/>
      <c r="E24" s="140"/>
      <c r="F24" s="97" t="s">
        <v>26</v>
      </c>
      <c r="G24" s="86"/>
      <c r="H24" s="46"/>
      <c r="I24" s="46"/>
      <c r="J24" s="46">
        <v>30</v>
      </c>
      <c r="K24" s="46"/>
      <c r="L24" s="46">
        <v>15</v>
      </c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4"/>
      <c r="AA24" s="45"/>
      <c r="AB24" s="30">
        <f>SUM(H24:AA24)</f>
        <v>45</v>
      </c>
      <c r="AC24" s="46"/>
      <c r="AD24" s="41"/>
      <c r="AE24" s="41"/>
    </row>
    <row r="25" spans="1:31" ht="33.75" customHeight="1">
      <c r="A25" s="349">
        <v>7</v>
      </c>
      <c r="B25" s="501" t="s">
        <v>137</v>
      </c>
      <c r="C25" s="470"/>
      <c r="D25" s="473" t="s">
        <v>128</v>
      </c>
      <c r="E25" s="437"/>
      <c r="F25" s="303" t="s">
        <v>35</v>
      </c>
      <c r="G25" s="290" t="s">
        <v>36</v>
      </c>
      <c r="H25" s="160">
        <v>2</v>
      </c>
      <c r="I25" s="71"/>
      <c r="J25" s="71"/>
      <c r="K25" s="42"/>
      <c r="L25" s="42"/>
      <c r="M25" s="32"/>
      <c r="N25" s="32"/>
      <c r="O25" s="32"/>
      <c r="P25" s="32"/>
      <c r="Q25" s="32"/>
      <c r="R25" s="146">
        <v>8</v>
      </c>
      <c r="S25" s="103"/>
      <c r="T25" s="32"/>
      <c r="U25" s="32"/>
      <c r="V25" s="32"/>
      <c r="W25" s="32"/>
      <c r="X25" s="42"/>
      <c r="Y25" s="43"/>
      <c r="Z25" s="130">
        <f>R25+S25+T25+U25+V25+W25+X25+Y25</f>
        <v>8</v>
      </c>
      <c r="AA25" s="43">
        <f>Z25/18</f>
        <v>0.44444444444444442</v>
      </c>
      <c r="AB25" s="32"/>
      <c r="AC25" s="42"/>
      <c r="AD25" s="41"/>
      <c r="AE25" s="41"/>
    </row>
    <row r="26" spans="1:31" ht="15" customHeight="1">
      <c r="A26" s="351"/>
      <c r="B26" s="502"/>
      <c r="C26" s="472"/>
      <c r="D26" s="77"/>
      <c r="E26" s="78"/>
      <c r="F26" s="97" t="s">
        <v>26</v>
      </c>
      <c r="G26" s="97"/>
      <c r="H26" s="46">
        <v>30</v>
      </c>
      <c r="I26" s="44"/>
      <c r="J26" s="44"/>
      <c r="K26" s="46"/>
      <c r="L26" s="46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44"/>
      <c r="Y26" s="45"/>
      <c r="Z26" s="44"/>
      <c r="AA26" s="45"/>
      <c r="AB26" s="30">
        <f>SUM(H26:AA26)</f>
        <v>30</v>
      </c>
      <c r="AC26" s="46"/>
    </row>
    <row r="27" spans="1:31" ht="34.5" customHeight="1">
      <c r="A27" s="349">
        <v>8</v>
      </c>
      <c r="B27" s="401" t="s">
        <v>193</v>
      </c>
      <c r="C27" s="510"/>
      <c r="D27" s="540" t="s">
        <v>229</v>
      </c>
      <c r="E27" s="455"/>
      <c r="F27" s="303" t="s">
        <v>39</v>
      </c>
      <c r="G27" s="166" t="s">
        <v>36</v>
      </c>
      <c r="H27" s="160">
        <v>2</v>
      </c>
      <c r="I27" s="160"/>
      <c r="J27" s="42"/>
      <c r="K27" s="42"/>
      <c r="L27" s="42"/>
      <c r="M27" s="42"/>
      <c r="N27" s="42"/>
      <c r="O27" s="42"/>
      <c r="P27" s="42"/>
      <c r="Q27" s="42"/>
      <c r="R27" s="42">
        <v>8</v>
      </c>
      <c r="S27" s="42"/>
      <c r="T27" s="42"/>
      <c r="U27" s="42"/>
      <c r="V27" s="42"/>
      <c r="W27" s="42"/>
      <c r="X27" s="42"/>
      <c r="Y27" s="42"/>
      <c r="Z27" s="130">
        <f>R27+S27+T27+U27+V27+W27+X27+Y27</f>
        <v>8</v>
      </c>
      <c r="AA27" s="43">
        <f>Z27/18</f>
        <v>0.44444444444444442</v>
      </c>
      <c r="AB27" s="32"/>
      <c r="AC27" s="42"/>
      <c r="AD27" s="194"/>
    </row>
    <row r="28" spans="1:31" ht="16.5" customHeight="1">
      <c r="A28" s="350"/>
      <c r="B28" s="401"/>
      <c r="C28" s="510"/>
      <c r="D28" s="34"/>
      <c r="E28" s="140"/>
      <c r="F28" s="97" t="s">
        <v>26</v>
      </c>
      <c r="G28" s="86"/>
      <c r="H28" s="46">
        <v>30</v>
      </c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4"/>
      <c r="AA28" s="45"/>
      <c r="AB28" s="30">
        <f>SUM(H28:AA28)</f>
        <v>30</v>
      </c>
      <c r="AC28" s="46"/>
    </row>
    <row r="29" spans="1:31" ht="39" customHeight="1">
      <c r="A29" s="349">
        <v>9</v>
      </c>
      <c r="B29" s="501" t="s">
        <v>148</v>
      </c>
      <c r="C29" s="470"/>
      <c r="D29" s="434" t="s">
        <v>127</v>
      </c>
      <c r="E29" s="435"/>
      <c r="F29" s="165" t="s">
        <v>39</v>
      </c>
      <c r="G29" s="166" t="s">
        <v>36</v>
      </c>
      <c r="H29" s="160">
        <v>1</v>
      </c>
      <c r="I29" s="160">
        <v>1</v>
      </c>
      <c r="J29" s="42"/>
      <c r="K29" s="42"/>
      <c r="L29" s="42"/>
      <c r="M29" s="42"/>
      <c r="N29" s="42"/>
      <c r="O29" s="42"/>
      <c r="P29" s="42"/>
      <c r="Q29" s="42"/>
      <c r="R29" s="42">
        <v>3</v>
      </c>
      <c r="S29" s="42">
        <v>4</v>
      </c>
      <c r="T29" s="42"/>
      <c r="U29" s="42"/>
      <c r="V29" s="42"/>
      <c r="W29" s="42"/>
      <c r="X29" s="42"/>
      <c r="Y29" s="42"/>
      <c r="Z29" s="130">
        <f>R29+S29+T29+U29+V29+W29+X29+Y29</f>
        <v>7</v>
      </c>
      <c r="AA29" s="43">
        <f>Z29/18</f>
        <v>0.3888888888888889</v>
      </c>
      <c r="AB29" s="32"/>
      <c r="AC29" s="42"/>
    </row>
    <row r="30" spans="1:31" ht="13.5" customHeight="1">
      <c r="A30" s="351"/>
      <c r="B30" s="502"/>
      <c r="C30" s="472"/>
      <c r="D30" s="99"/>
      <c r="E30" s="100"/>
      <c r="F30" s="63" t="s">
        <v>26</v>
      </c>
      <c r="G30" s="63"/>
      <c r="H30" s="46">
        <v>15</v>
      </c>
      <c r="I30" s="46">
        <v>15</v>
      </c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4"/>
      <c r="AA30" s="45"/>
      <c r="AB30" s="30">
        <f>SUM(H30:AA30)</f>
        <v>30</v>
      </c>
      <c r="AC30" s="46"/>
    </row>
    <row r="31" spans="1:31" ht="39.75" customHeight="1">
      <c r="A31" s="349">
        <v>10</v>
      </c>
      <c r="B31" s="517" t="s">
        <v>170</v>
      </c>
      <c r="C31" s="506"/>
      <c r="D31" s="436" t="s">
        <v>171</v>
      </c>
      <c r="E31" s="437"/>
      <c r="F31" s="290" t="s">
        <v>35</v>
      </c>
      <c r="G31" s="290" t="s">
        <v>36</v>
      </c>
      <c r="H31" s="160">
        <v>2</v>
      </c>
      <c r="I31" s="42"/>
      <c r="J31" s="42"/>
      <c r="K31" s="42"/>
      <c r="L31" s="42"/>
      <c r="M31" s="42"/>
      <c r="N31" s="42"/>
      <c r="O31" s="42"/>
      <c r="P31" s="42"/>
      <c r="Q31" s="42"/>
      <c r="R31" s="42">
        <v>7</v>
      </c>
      <c r="S31" s="42"/>
      <c r="T31" s="42"/>
      <c r="U31" s="42"/>
      <c r="V31" s="42"/>
      <c r="W31" s="42"/>
      <c r="X31" s="42"/>
      <c r="Y31" s="42"/>
      <c r="Z31" s="130">
        <f>R31+S31+T31+U31+V31+W31+X31+Y31</f>
        <v>7</v>
      </c>
      <c r="AA31" s="43">
        <f>Z31/18</f>
        <v>0.3888888888888889</v>
      </c>
      <c r="AB31" s="32"/>
      <c r="AC31" s="42"/>
      <c r="AD31" s="168"/>
    </row>
    <row r="32" spans="1:31" ht="17.25" customHeight="1">
      <c r="A32" s="350"/>
      <c r="B32" s="518"/>
      <c r="C32" s="512"/>
      <c r="D32" s="34"/>
      <c r="E32" s="167"/>
      <c r="F32" s="63" t="s">
        <v>26</v>
      </c>
      <c r="G32" s="86"/>
      <c r="H32" s="46">
        <v>30</v>
      </c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4"/>
      <c r="AA32" s="45"/>
      <c r="AB32" s="30">
        <f>SUM(H32:AA32)</f>
        <v>30</v>
      </c>
      <c r="AC32" s="46"/>
    </row>
    <row r="33" spans="1:30" ht="39" customHeight="1">
      <c r="A33" s="349">
        <v>11</v>
      </c>
      <c r="B33" s="505" t="s">
        <v>78</v>
      </c>
      <c r="C33" s="506"/>
      <c r="D33" s="434" t="s">
        <v>147</v>
      </c>
      <c r="E33" s="435"/>
      <c r="F33" s="166" t="s">
        <v>24</v>
      </c>
      <c r="G33" s="166" t="s">
        <v>124</v>
      </c>
      <c r="H33" s="160"/>
      <c r="I33" s="160"/>
      <c r="J33" s="160">
        <v>2</v>
      </c>
      <c r="K33" s="160">
        <v>1</v>
      </c>
      <c r="L33" s="160">
        <v>2</v>
      </c>
      <c r="M33" s="42"/>
      <c r="N33" s="32"/>
      <c r="O33" s="32"/>
      <c r="P33" s="32"/>
      <c r="Q33" s="32"/>
      <c r="R33" s="32"/>
      <c r="S33" s="32"/>
      <c r="T33" s="42">
        <v>8</v>
      </c>
      <c r="U33" s="32">
        <v>4</v>
      </c>
      <c r="V33" s="32">
        <v>12</v>
      </c>
      <c r="W33" s="32"/>
      <c r="X33" s="19"/>
      <c r="Y33" s="19"/>
      <c r="Z33" s="130">
        <f>R33+S33+T33+U33+V33+W33+X33+Y33</f>
        <v>24</v>
      </c>
      <c r="AA33" s="43">
        <f>Z33/18</f>
        <v>1.3333333333333333</v>
      </c>
      <c r="AB33" s="32"/>
      <c r="AC33" s="32"/>
      <c r="AD33" s="184"/>
    </row>
    <row r="34" spans="1:30" ht="17.25" customHeight="1">
      <c r="A34" s="351"/>
      <c r="B34" s="507"/>
      <c r="C34" s="508"/>
      <c r="D34" s="151"/>
      <c r="E34" s="152"/>
      <c r="F34" s="63" t="s">
        <v>26</v>
      </c>
      <c r="G34" s="150"/>
      <c r="H34" s="30"/>
      <c r="I34" s="30"/>
      <c r="J34" s="30">
        <v>30</v>
      </c>
      <c r="K34" s="30">
        <v>15</v>
      </c>
      <c r="L34" s="30">
        <v>30</v>
      </c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40"/>
      <c r="Y34" s="40"/>
      <c r="Z34" s="44"/>
      <c r="AA34" s="45"/>
      <c r="AB34" s="30">
        <f>SUM(H34:AA34)</f>
        <v>75</v>
      </c>
      <c r="AC34" s="30"/>
    </row>
    <row r="35" spans="1:30" ht="39.75" customHeight="1">
      <c r="A35" s="349">
        <v>12</v>
      </c>
      <c r="B35" s="401" t="s">
        <v>174</v>
      </c>
      <c r="C35" s="510"/>
      <c r="D35" s="436" t="s">
        <v>133</v>
      </c>
      <c r="E35" s="437"/>
      <c r="F35" s="303" t="s">
        <v>39</v>
      </c>
      <c r="G35" s="166" t="s">
        <v>36</v>
      </c>
      <c r="H35" s="172">
        <v>1</v>
      </c>
      <c r="I35" s="200">
        <v>1</v>
      </c>
      <c r="J35" s="42"/>
      <c r="K35" s="42"/>
      <c r="L35" s="42"/>
      <c r="M35" s="42"/>
      <c r="N35" s="42"/>
      <c r="O35" s="42"/>
      <c r="P35" s="42"/>
      <c r="Q35" s="42"/>
      <c r="R35" s="42">
        <v>4</v>
      </c>
      <c r="S35" s="42">
        <v>5</v>
      </c>
      <c r="T35" s="42"/>
      <c r="U35" s="42"/>
      <c r="V35" s="42"/>
      <c r="W35" s="42"/>
      <c r="X35" s="42"/>
      <c r="Y35" s="42"/>
      <c r="Z35" s="130">
        <f>R35+S35+T35+U35+V35+W35+X35+Y35</f>
        <v>9</v>
      </c>
      <c r="AA35" s="43">
        <f>Z35/18</f>
        <v>0.5</v>
      </c>
      <c r="AB35" s="32"/>
      <c r="AC35" s="42"/>
    </row>
    <row r="36" spans="1:30" ht="15.75" customHeight="1">
      <c r="A36" s="351"/>
      <c r="B36" s="401"/>
      <c r="C36" s="510"/>
      <c r="D36" s="139"/>
      <c r="E36" s="153"/>
      <c r="F36" s="63" t="s">
        <v>26</v>
      </c>
      <c r="G36" s="86"/>
      <c r="H36" s="135">
        <v>15</v>
      </c>
      <c r="I36" s="135">
        <v>15</v>
      </c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4"/>
      <c r="AA36" s="45"/>
      <c r="AB36" s="30">
        <f>SUM(H36:AA36)</f>
        <v>30</v>
      </c>
      <c r="AC36" s="46"/>
    </row>
    <row r="37" spans="1:30" ht="25.5" customHeight="1">
      <c r="A37" s="372">
        <v>15</v>
      </c>
      <c r="B37" s="510" t="s">
        <v>239</v>
      </c>
      <c r="C37" s="510"/>
      <c r="D37" s="436" t="s">
        <v>267</v>
      </c>
      <c r="E37" s="437"/>
      <c r="F37" s="303" t="s">
        <v>35</v>
      </c>
      <c r="G37" s="166" t="s">
        <v>36</v>
      </c>
      <c r="H37" s="200">
        <v>2</v>
      </c>
      <c r="I37" s="42"/>
      <c r="J37" s="42"/>
      <c r="K37" s="42"/>
      <c r="L37" s="42"/>
      <c r="M37" s="42"/>
      <c r="N37" s="42"/>
      <c r="O37" s="42"/>
      <c r="P37" s="42"/>
      <c r="Q37" s="42"/>
      <c r="R37" s="42">
        <v>8</v>
      </c>
      <c r="S37" s="42"/>
      <c r="T37" s="42"/>
      <c r="U37" s="42"/>
      <c r="V37" s="42"/>
      <c r="W37" s="42"/>
      <c r="X37" s="42"/>
      <c r="Y37" s="42"/>
      <c r="Z37" s="130">
        <f>R37+S37+T37+U37+V37+W37+X37+Y37</f>
        <v>8</v>
      </c>
      <c r="AA37" s="43">
        <f>Z37/18</f>
        <v>0.44444444444444442</v>
      </c>
      <c r="AB37" s="32"/>
      <c r="AC37" s="32"/>
      <c r="AD37" t="s">
        <v>238</v>
      </c>
    </row>
    <row r="38" spans="1:30" ht="15" customHeight="1">
      <c r="A38" s="433"/>
      <c r="B38" s="510"/>
      <c r="C38" s="510"/>
      <c r="D38" s="139"/>
      <c r="E38" s="313"/>
      <c r="F38" s="63" t="s">
        <v>26</v>
      </c>
      <c r="G38" s="312"/>
      <c r="H38" s="135">
        <v>30</v>
      </c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4"/>
      <c r="AA38" s="45"/>
      <c r="AB38" s="30">
        <f>SUM(H38:AA38)</f>
        <v>30</v>
      </c>
      <c r="AC38" s="30"/>
    </row>
    <row r="39" spans="1:30" ht="33.75" customHeight="1">
      <c r="A39" s="372">
        <v>16</v>
      </c>
      <c r="B39" s="401" t="s">
        <v>220</v>
      </c>
      <c r="C39" s="510"/>
      <c r="D39" s="493" t="s">
        <v>77</v>
      </c>
      <c r="E39" s="494"/>
      <c r="F39" s="165" t="s">
        <v>57</v>
      </c>
      <c r="G39" s="165" t="s">
        <v>58</v>
      </c>
      <c r="H39" s="32"/>
      <c r="I39" s="42">
        <v>5</v>
      </c>
      <c r="J39" s="32"/>
      <c r="K39" s="32"/>
      <c r="L39" s="32"/>
      <c r="M39" s="32"/>
      <c r="N39" s="32"/>
      <c r="O39" s="32"/>
      <c r="P39" s="32"/>
      <c r="Q39" s="32"/>
      <c r="R39" s="32">
        <v>25</v>
      </c>
      <c r="S39" s="32"/>
      <c r="T39" s="32"/>
      <c r="U39" s="32"/>
      <c r="V39" s="32"/>
      <c r="W39" s="32"/>
      <c r="X39" s="42"/>
      <c r="Y39" s="48"/>
      <c r="Z39" s="130">
        <f>R39+S39+T39+U39+V39+W39+X39+Y39</f>
        <v>25</v>
      </c>
      <c r="AA39" s="43">
        <f>Z39/18</f>
        <v>1.3888888888888888</v>
      </c>
      <c r="AB39" s="32"/>
      <c r="AC39" s="32"/>
    </row>
    <row r="40" spans="1:30" ht="17.25" customHeight="1">
      <c r="A40" s="433"/>
      <c r="B40" s="401"/>
      <c r="C40" s="510"/>
      <c r="D40" s="149"/>
      <c r="E40" s="138"/>
      <c r="F40" s="97" t="s">
        <v>26</v>
      </c>
      <c r="G40" s="134"/>
      <c r="H40" s="30"/>
      <c r="I40" s="46">
        <v>75</v>
      </c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46"/>
      <c r="Y40" s="46"/>
      <c r="Z40" s="44"/>
      <c r="AA40" s="45"/>
      <c r="AB40" s="30">
        <f>SUM(H40:AA40)</f>
        <v>75</v>
      </c>
      <c r="AC40" s="30"/>
    </row>
    <row r="41" spans="1:30" ht="32.25" customHeight="1">
      <c r="A41" s="19"/>
      <c r="B41" s="542" t="s">
        <v>85</v>
      </c>
      <c r="C41" s="542"/>
      <c r="D41" s="542"/>
      <c r="E41" s="543"/>
      <c r="F41" s="116" t="s">
        <v>50</v>
      </c>
      <c r="G41" s="35"/>
      <c r="H41" s="59">
        <f>H11+H13+H15+H17+H19+H21+H23+H25+H27+H29+H31+H33+H35+H37+H39</f>
        <v>25</v>
      </c>
      <c r="I41" s="59">
        <f t="shared" ref="I41:Q41" si="0">I11+I13+I15+I17+I19+I21+I23+I25+I27+I29+I31+I33+I35+I37+I39</f>
        <v>13</v>
      </c>
      <c r="J41" s="59">
        <f t="shared" si="0"/>
        <v>6</v>
      </c>
      <c r="K41" s="59">
        <f t="shared" si="0"/>
        <v>1</v>
      </c>
      <c r="L41" s="59">
        <f t="shared" si="0"/>
        <v>3</v>
      </c>
      <c r="M41" s="59">
        <f t="shared" si="0"/>
        <v>0</v>
      </c>
      <c r="N41" s="59">
        <f t="shared" si="0"/>
        <v>0</v>
      </c>
      <c r="O41" s="59">
        <f t="shared" si="0"/>
        <v>0</v>
      </c>
      <c r="P41" s="59">
        <f t="shared" si="0"/>
        <v>0</v>
      </c>
      <c r="Q41" s="59">
        <f t="shared" si="0"/>
        <v>0</v>
      </c>
      <c r="R41" s="59"/>
      <c r="S41" s="59"/>
      <c r="T41" s="59"/>
      <c r="U41" s="59"/>
      <c r="V41" s="59"/>
      <c r="W41" s="59"/>
      <c r="X41" s="59"/>
      <c r="Y41" s="59"/>
      <c r="Z41" s="59">
        <f>SUM(Z11:Z39)</f>
        <v>192</v>
      </c>
      <c r="AA41" s="72">
        <f>SUM(AA11:AA38)</f>
        <v>9.2777777777777803</v>
      </c>
      <c r="AB41" s="59"/>
      <c r="AC41" s="59"/>
    </row>
    <row r="42" spans="1:30" ht="23.25" customHeight="1">
      <c r="A42" s="19"/>
      <c r="B42" s="37"/>
      <c r="C42" s="37"/>
      <c r="D42" s="37"/>
      <c r="E42" s="38"/>
      <c r="F42" s="124" t="s">
        <v>26</v>
      </c>
      <c r="G42" s="39"/>
      <c r="H42" s="87">
        <f>H12+H14+H16+H18+H20+H22+H24+H26+H28+H30+H32+H34+H36+H38</f>
        <v>375</v>
      </c>
      <c r="I42" s="87">
        <f t="shared" ref="I42:Q42" si="1">I12+I14+I16+I18+I20+I22+I24+I26+I28+I30+I32+I34+I36+I38</f>
        <v>120</v>
      </c>
      <c r="J42" s="87">
        <f t="shared" si="1"/>
        <v>90</v>
      </c>
      <c r="K42" s="87">
        <f t="shared" si="1"/>
        <v>15</v>
      </c>
      <c r="L42" s="87">
        <f t="shared" si="1"/>
        <v>45</v>
      </c>
      <c r="M42" s="87">
        <f t="shared" si="1"/>
        <v>0</v>
      </c>
      <c r="N42" s="87">
        <f t="shared" si="1"/>
        <v>0</v>
      </c>
      <c r="O42" s="87">
        <f t="shared" si="1"/>
        <v>0</v>
      </c>
      <c r="P42" s="87">
        <f t="shared" si="1"/>
        <v>0</v>
      </c>
      <c r="Q42" s="87">
        <f t="shared" si="1"/>
        <v>0</v>
      </c>
      <c r="R42" s="87">
        <f>SUM(H42:Q42)</f>
        <v>645</v>
      </c>
      <c r="S42" s="87"/>
      <c r="T42" s="87"/>
      <c r="U42" s="87"/>
      <c r="V42" s="87"/>
      <c r="W42" s="87"/>
      <c r="X42" s="87"/>
      <c r="Y42" s="87"/>
      <c r="Z42" s="87"/>
      <c r="AA42" s="90"/>
      <c r="AB42" s="87">
        <f>SUM(AB11:AB40)</f>
        <v>720</v>
      </c>
      <c r="AC42" s="87"/>
    </row>
    <row r="43" spans="1:30">
      <c r="X43" s="147"/>
    </row>
    <row r="44" spans="1:30">
      <c r="B44" s="348" t="s">
        <v>51</v>
      </c>
      <c r="C44" s="348"/>
      <c r="D44">
        <f>H41+I41+J41+K41+L41</f>
        <v>48</v>
      </c>
      <c r="AB44" s="310"/>
      <c r="AC44" s="185"/>
    </row>
    <row r="46" spans="1:30">
      <c r="B46" s="348" t="s">
        <v>52</v>
      </c>
      <c r="C46" s="348"/>
      <c r="D46">
        <f>AB42</f>
        <v>720</v>
      </c>
    </row>
    <row r="48" spans="1:30">
      <c r="B48" s="541" t="s">
        <v>244</v>
      </c>
      <c r="C48" s="541"/>
      <c r="D48">
        <v>15</v>
      </c>
    </row>
    <row r="51" spans="2:5">
      <c r="B51" s="462"/>
      <c r="C51" s="462"/>
      <c r="D51" s="462"/>
      <c r="E51" s="462"/>
    </row>
  </sheetData>
  <autoFilter ref="B5:AC10">
    <filterColumn colId="0" showButton="0"/>
    <filterColumn colId="2" showButton="0"/>
    <filterColumn colId="6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73">
    <mergeCell ref="B51:E51"/>
    <mergeCell ref="D21:E21"/>
    <mergeCell ref="B48:C48"/>
    <mergeCell ref="B41:E41"/>
    <mergeCell ref="B44:C44"/>
    <mergeCell ref="B46:C46"/>
    <mergeCell ref="B33:C34"/>
    <mergeCell ref="B35:C36"/>
    <mergeCell ref="B31:C32"/>
    <mergeCell ref="D23:E23"/>
    <mergeCell ref="D25:E25"/>
    <mergeCell ref="D29:E29"/>
    <mergeCell ref="B37:C38"/>
    <mergeCell ref="D37:E37"/>
    <mergeCell ref="B21:C22"/>
    <mergeCell ref="B29:C30"/>
    <mergeCell ref="B23:C24"/>
    <mergeCell ref="B25:C26"/>
    <mergeCell ref="B27:C28"/>
    <mergeCell ref="B11:C12"/>
    <mergeCell ref="B13:C14"/>
    <mergeCell ref="B19:C20"/>
    <mergeCell ref="N3:Q3"/>
    <mergeCell ref="D35:E35"/>
    <mergeCell ref="D15:E15"/>
    <mergeCell ref="D31:E31"/>
    <mergeCell ref="D13:E13"/>
    <mergeCell ref="D33:E33"/>
    <mergeCell ref="D27:E27"/>
    <mergeCell ref="B4:C4"/>
    <mergeCell ref="D4:E4"/>
    <mergeCell ref="H9:Q9"/>
    <mergeCell ref="B15:C18"/>
    <mergeCell ref="D19:E19"/>
    <mergeCell ref="D17:E17"/>
    <mergeCell ref="F5:F10"/>
    <mergeCell ref="G5:G10"/>
    <mergeCell ref="J5:J8"/>
    <mergeCell ref="B5:C10"/>
    <mergeCell ref="D5:E10"/>
    <mergeCell ref="H5:I8"/>
    <mergeCell ref="K5:Q8"/>
    <mergeCell ref="D11:E11"/>
    <mergeCell ref="V5:V9"/>
    <mergeCell ref="W5:W9"/>
    <mergeCell ref="X5:X9"/>
    <mergeCell ref="AC5:AC10"/>
    <mergeCell ref="Z5:Z10"/>
    <mergeCell ref="AB5:AB10"/>
    <mergeCell ref="AA5:AA10"/>
    <mergeCell ref="Y5:Y9"/>
    <mergeCell ref="R10:Y10"/>
    <mergeCell ref="R5:R9"/>
    <mergeCell ref="S5:S9"/>
    <mergeCell ref="T5:T9"/>
    <mergeCell ref="U5:U9"/>
    <mergeCell ref="A5:A10"/>
    <mergeCell ref="A11:A12"/>
    <mergeCell ref="A13:A14"/>
    <mergeCell ref="A15:A18"/>
    <mergeCell ref="A19:A20"/>
    <mergeCell ref="A21:A22"/>
    <mergeCell ref="A23:A24"/>
    <mergeCell ref="A25:A26"/>
    <mergeCell ref="A27:A28"/>
    <mergeCell ref="A29:A30"/>
    <mergeCell ref="D39:E39"/>
    <mergeCell ref="B39:C40"/>
    <mergeCell ref="A39:A40"/>
    <mergeCell ref="A37:A38"/>
    <mergeCell ref="A31:A32"/>
    <mergeCell ref="A33:A34"/>
    <mergeCell ref="A35:A36"/>
  </mergeCells>
  <pageMargins left="0.7" right="0.7" top="0.75" bottom="0.75" header="0.3" footer="0.3"/>
  <pageSetup paperSize="9" scale="7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1"/>
  <sheetViews>
    <sheetView zoomScale="136" zoomScaleNormal="136" workbookViewId="0">
      <selection sqref="A1:AA38"/>
    </sheetView>
  </sheetViews>
  <sheetFormatPr defaultColWidth="9" defaultRowHeight="15"/>
  <cols>
    <col min="1" max="1" width="6" customWidth="1"/>
    <col min="3" max="3" width="12.5703125" customWidth="1"/>
    <col min="5" max="5" width="12.28515625" customWidth="1"/>
    <col min="8" max="8" width="6" customWidth="1"/>
    <col min="9" max="9" width="4.85546875" customWidth="1"/>
    <col min="10" max="10" width="5.5703125" customWidth="1"/>
    <col min="11" max="11" width="5" customWidth="1"/>
    <col min="12" max="12" width="6.85546875" customWidth="1"/>
    <col min="13" max="13" width="4.7109375" customWidth="1"/>
    <col min="14" max="14" width="5.140625" customWidth="1"/>
    <col min="15" max="15" width="4.42578125" customWidth="1"/>
    <col min="16" max="16" width="4" customWidth="1"/>
    <col min="17" max="17" width="4.42578125" customWidth="1"/>
    <col min="18" max="19" width="5.42578125" customWidth="1"/>
    <col min="20" max="20" width="5.28515625" customWidth="1"/>
    <col min="21" max="21" width="4.28515625" customWidth="1"/>
    <col min="22" max="22" width="4" customWidth="1"/>
    <col min="23" max="23" width="4.5703125" customWidth="1"/>
    <col min="24" max="24" width="6.140625" customWidth="1"/>
    <col min="25" max="25" width="6.5703125" customWidth="1"/>
    <col min="26" max="26" width="7.42578125" customWidth="1"/>
    <col min="27" max="27" width="6" customWidth="1"/>
  </cols>
  <sheetData>
    <row r="1" spans="1:29" ht="13.5" customHeight="1"/>
    <row r="2" spans="1:29" ht="26.25" customHeight="1">
      <c r="B2" s="567" t="s">
        <v>270</v>
      </c>
      <c r="C2" s="567"/>
      <c r="D2" s="567"/>
      <c r="E2" s="567"/>
      <c r="F2" s="567"/>
      <c r="G2" s="567"/>
      <c r="H2" s="567"/>
      <c r="I2" s="567"/>
      <c r="J2" s="567"/>
      <c r="K2" s="567"/>
      <c r="L2" s="567"/>
      <c r="M2" s="567"/>
      <c r="N2" s="567"/>
      <c r="O2" s="567"/>
      <c r="P2" s="567"/>
      <c r="Q2" s="567"/>
      <c r="R2" s="567"/>
      <c r="S2" s="567"/>
      <c r="T2" s="567"/>
      <c r="U2" s="567"/>
      <c r="V2" s="567"/>
      <c r="W2" s="567"/>
      <c r="X2" s="567"/>
      <c r="Y2" s="567"/>
    </row>
    <row r="4" spans="1:29" ht="15" customHeight="1">
      <c r="A4" s="349" t="s">
        <v>228</v>
      </c>
      <c r="B4" s="531" t="s">
        <v>1</v>
      </c>
      <c r="C4" s="526"/>
      <c r="D4" s="531" t="s">
        <v>2</v>
      </c>
      <c r="E4" s="526"/>
      <c r="F4" s="486" t="s">
        <v>3</v>
      </c>
      <c r="G4" s="486" t="s">
        <v>4</v>
      </c>
      <c r="H4" s="551" t="s">
        <v>5</v>
      </c>
      <c r="I4" s="552"/>
      <c r="J4" s="565" t="s">
        <v>54</v>
      </c>
      <c r="K4" s="551" t="s">
        <v>55</v>
      </c>
      <c r="L4" s="557"/>
      <c r="M4" s="557"/>
      <c r="N4" s="557"/>
      <c r="O4" s="558"/>
      <c r="P4" s="438" t="s">
        <v>7</v>
      </c>
      <c r="Q4" s="448" t="s">
        <v>8</v>
      </c>
      <c r="R4" s="448" t="s">
        <v>9</v>
      </c>
      <c r="S4" s="448" t="s">
        <v>10</v>
      </c>
      <c r="T4" s="448" t="s">
        <v>11</v>
      </c>
      <c r="U4" s="448" t="s">
        <v>12</v>
      </c>
      <c r="V4" s="448" t="s">
        <v>13</v>
      </c>
      <c r="W4" s="448" t="s">
        <v>14</v>
      </c>
      <c r="X4" s="486" t="s">
        <v>17</v>
      </c>
      <c r="Y4" s="486" t="s">
        <v>18</v>
      </c>
      <c r="Z4" s="474" t="s">
        <v>201</v>
      </c>
      <c r="AA4" s="492" t="s">
        <v>21</v>
      </c>
    </row>
    <row r="5" spans="1:29">
      <c r="A5" s="350"/>
      <c r="B5" s="532"/>
      <c r="C5" s="528"/>
      <c r="D5" s="532"/>
      <c r="E5" s="528"/>
      <c r="F5" s="487"/>
      <c r="G5" s="487"/>
      <c r="H5" s="553"/>
      <c r="I5" s="554"/>
      <c r="J5" s="565"/>
      <c r="K5" s="559"/>
      <c r="L5" s="560"/>
      <c r="M5" s="560"/>
      <c r="N5" s="560"/>
      <c r="O5" s="561"/>
      <c r="P5" s="440"/>
      <c r="Q5" s="449"/>
      <c r="R5" s="449"/>
      <c r="S5" s="449"/>
      <c r="T5" s="449"/>
      <c r="U5" s="449"/>
      <c r="V5" s="449"/>
      <c r="W5" s="449"/>
      <c r="X5" s="487"/>
      <c r="Y5" s="487"/>
      <c r="Z5" s="475"/>
      <c r="AA5" s="492"/>
    </row>
    <row r="6" spans="1:29">
      <c r="A6" s="350"/>
      <c r="B6" s="532"/>
      <c r="C6" s="528"/>
      <c r="D6" s="532"/>
      <c r="E6" s="528"/>
      <c r="F6" s="487"/>
      <c r="G6" s="487"/>
      <c r="H6" s="553"/>
      <c r="I6" s="554"/>
      <c r="J6" s="565"/>
      <c r="K6" s="559"/>
      <c r="L6" s="560"/>
      <c r="M6" s="560"/>
      <c r="N6" s="560"/>
      <c r="O6" s="561"/>
      <c r="P6" s="440"/>
      <c r="Q6" s="449"/>
      <c r="R6" s="449"/>
      <c r="S6" s="449"/>
      <c r="T6" s="449"/>
      <c r="U6" s="449"/>
      <c r="V6" s="449"/>
      <c r="W6" s="449"/>
      <c r="X6" s="487"/>
      <c r="Y6" s="487"/>
      <c r="Z6" s="475"/>
      <c r="AA6" s="492"/>
    </row>
    <row r="7" spans="1:29">
      <c r="A7" s="350"/>
      <c r="B7" s="532"/>
      <c r="C7" s="528"/>
      <c r="D7" s="532"/>
      <c r="E7" s="528"/>
      <c r="F7" s="487"/>
      <c r="G7" s="487"/>
      <c r="H7" s="555"/>
      <c r="I7" s="556"/>
      <c r="J7" s="565"/>
      <c r="K7" s="562"/>
      <c r="L7" s="563"/>
      <c r="M7" s="563"/>
      <c r="N7" s="563"/>
      <c r="O7" s="564"/>
      <c r="P7" s="440"/>
      <c r="Q7" s="449"/>
      <c r="R7" s="449"/>
      <c r="S7" s="449"/>
      <c r="T7" s="449"/>
      <c r="U7" s="449"/>
      <c r="V7" s="449"/>
      <c r="W7" s="449"/>
      <c r="X7" s="487"/>
      <c r="Y7" s="487"/>
      <c r="Z7" s="475"/>
      <c r="AA7" s="492"/>
    </row>
    <row r="8" spans="1:29">
      <c r="A8" s="350"/>
      <c r="B8" s="532"/>
      <c r="C8" s="528"/>
      <c r="D8" s="532"/>
      <c r="E8" s="528"/>
      <c r="F8" s="487"/>
      <c r="G8" s="487"/>
      <c r="H8" s="480" t="s">
        <v>56</v>
      </c>
      <c r="I8" s="481"/>
      <c r="J8" s="481"/>
      <c r="K8" s="481"/>
      <c r="L8" s="481"/>
      <c r="M8" s="481"/>
      <c r="N8" s="481"/>
      <c r="O8" s="482"/>
      <c r="P8" s="442"/>
      <c r="Q8" s="450"/>
      <c r="R8" s="450"/>
      <c r="S8" s="450"/>
      <c r="T8" s="450"/>
      <c r="U8" s="450"/>
      <c r="V8" s="450"/>
      <c r="W8" s="450"/>
      <c r="X8" s="487"/>
      <c r="Y8" s="487"/>
      <c r="Z8" s="475"/>
      <c r="AA8" s="492"/>
    </row>
    <row r="9" spans="1:29">
      <c r="A9" s="351"/>
      <c r="B9" s="533"/>
      <c r="C9" s="530"/>
      <c r="D9" s="533"/>
      <c r="E9" s="530"/>
      <c r="F9" s="488"/>
      <c r="G9" s="488"/>
      <c r="H9" s="50">
        <v>1</v>
      </c>
      <c r="I9" s="50">
        <v>2</v>
      </c>
      <c r="J9" s="50">
        <v>3</v>
      </c>
      <c r="K9" s="50">
        <v>4</v>
      </c>
      <c r="L9" s="50">
        <v>5</v>
      </c>
      <c r="M9" s="50">
        <v>6</v>
      </c>
      <c r="N9" s="50">
        <v>7</v>
      </c>
      <c r="O9" s="50">
        <v>8</v>
      </c>
      <c r="P9" s="483" t="s">
        <v>23</v>
      </c>
      <c r="Q9" s="484"/>
      <c r="R9" s="484"/>
      <c r="S9" s="484"/>
      <c r="T9" s="484"/>
      <c r="U9" s="484"/>
      <c r="V9" s="484"/>
      <c r="W9" s="485"/>
      <c r="X9" s="488"/>
      <c r="Y9" s="488"/>
      <c r="Z9" s="476"/>
      <c r="AA9" s="492"/>
    </row>
    <row r="10" spans="1:29" ht="38.25" customHeight="1">
      <c r="A10" s="349">
        <v>1</v>
      </c>
      <c r="B10" s="568" t="s">
        <v>86</v>
      </c>
      <c r="C10" s="569"/>
      <c r="D10" s="572" t="s">
        <v>87</v>
      </c>
      <c r="E10" s="573"/>
      <c r="F10" s="166" t="s">
        <v>24</v>
      </c>
      <c r="G10" s="166" t="s">
        <v>25</v>
      </c>
      <c r="H10" s="200">
        <v>1</v>
      </c>
      <c r="I10" s="317"/>
      <c r="J10" s="317">
        <v>1</v>
      </c>
      <c r="K10" s="32">
        <v>1</v>
      </c>
      <c r="L10" s="32">
        <v>1</v>
      </c>
      <c r="M10" s="32"/>
      <c r="N10" s="32"/>
      <c r="O10" s="32"/>
      <c r="P10" s="32">
        <v>4</v>
      </c>
      <c r="Q10" s="32"/>
      <c r="R10" s="32">
        <v>6</v>
      </c>
      <c r="S10" s="32">
        <v>6</v>
      </c>
      <c r="T10" s="32">
        <v>6</v>
      </c>
      <c r="U10" s="32"/>
      <c r="V10" s="32"/>
      <c r="W10" s="32"/>
      <c r="X10" s="42">
        <f>SUM(P10:W10)</f>
        <v>22</v>
      </c>
      <c r="Y10" s="43">
        <f>X10/18</f>
        <v>1.2222222222222223</v>
      </c>
      <c r="Z10" s="48"/>
      <c r="AA10" s="19"/>
      <c r="AB10" s="287" t="s">
        <v>226</v>
      </c>
    </row>
    <row r="11" spans="1:29" ht="33" customHeight="1">
      <c r="A11" s="350"/>
      <c r="B11" s="570"/>
      <c r="C11" s="571"/>
      <c r="D11" s="574"/>
      <c r="E11" s="575"/>
      <c r="F11" s="166" t="s">
        <v>24</v>
      </c>
      <c r="G11" s="166" t="s">
        <v>25</v>
      </c>
      <c r="H11" s="200"/>
      <c r="I11" s="317">
        <v>2</v>
      </c>
      <c r="J11" s="317"/>
      <c r="K11" s="32"/>
      <c r="L11" s="32"/>
      <c r="M11" s="32"/>
      <c r="N11" s="32"/>
      <c r="O11" s="32"/>
      <c r="P11" s="32"/>
      <c r="Q11" s="32">
        <v>8</v>
      </c>
      <c r="R11" s="32"/>
      <c r="S11" s="32"/>
      <c r="T11" s="32"/>
      <c r="U11" s="32"/>
      <c r="V11" s="32"/>
      <c r="W11" s="32"/>
      <c r="X11" s="42">
        <f>SUM(P11:W11)</f>
        <v>8</v>
      </c>
      <c r="Y11" s="43">
        <f>X11/18</f>
        <v>0.44444444444444442</v>
      </c>
      <c r="Z11" s="48"/>
      <c r="AA11" s="19"/>
      <c r="AB11" s="190" t="s">
        <v>202</v>
      </c>
    </row>
    <row r="12" spans="1:29" ht="21" customHeight="1">
      <c r="A12" s="351"/>
      <c r="B12" s="570"/>
      <c r="C12" s="571"/>
      <c r="D12" s="27"/>
      <c r="E12" s="28"/>
      <c r="F12" s="63" t="s">
        <v>26</v>
      </c>
      <c r="G12" s="29"/>
      <c r="H12" s="135">
        <v>15</v>
      </c>
      <c r="I12" s="145">
        <v>30</v>
      </c>
      <c r="J12" s="46">
        <v>15</v>
      </c>
      <c r="K12" s="30">
        <v>15</v>
      </c>
      <c r="L12" s="30">
        <v>15</v>
      </c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44"/>
      <c r="Y12" s="45"/>
      <c r="Z12" s="49">
        <f>SUM(H12:Y12)</f>
        <v>90</v>
      </c>
      <c r="AA12" s="19"/>
    </row>
    <row r="13" spans="1:29" ht="37.5" customHeight="1">
      <c r="A13" s="349">
        <v>2</v>
      </c>
      <c r="B13" s="517" t="s">
        <v>151</v>
      </c>
      <c r="C13" s="506"/>
      <c r="D13" s="493" t="s">
        <v>122</v>
      </c>
      <c r="E13" s="494"/>
      <c r="F13" s="166" t="s">
        <v>57</v>
      </c>
      <c r="G13" s="166" t="s">
        <v>58</v>
      </c>
      <c r="H13" s="54">
        <v>1</v>
      </c>
      <c r="I13" s="54">
        <v>1</v>
      </c>
      <c r="J13" s="54"/>
      <c r="K13" s="54"/>
      <c r="L13" s="54"/>
      <c r="M13" s="54"/>
      <c r="N13" s="54"/>
      <c r="O13" s="54"/>
      <c r="P13" s="54"/>
      <c r="Q13" s="54">
        <v>2</v>
      </c>
      <c r="R13" s="54">
        <v>5</v>
      </c>
      <c r="S13" s="54"/>
      <c r="T13" s="54"/>
      <c r="U13" s="54"/>
      <c r="V13" s="54"/>
      <c r="W13" s="54"/>
      <c r="X13" s="42">
        <f>SUM(P13:W13)</f>
        <v>7</v>
      </c>
      <c r="Y13" s="43">
        <f>X13/18</f>
        <v>0.3888888888888889</v>
      </c>
      <c r="Z13" s="48"/>
      <c r="AA13" s="19"/>
    </row>
    <row r="14" spans="1:29" ht="14.25" customHeight="1">
      <c r="A14" s="351"/>
      <c r="B14" s="546"/>
      <c r="C14" s="508"/>
      <c r="D14" s="27"/>
      <c r="E14" s="28"/>
      <c r="F14" s="63" t="s">
        <v>26</v>
      </c>
      <c r="G14" s="29"/>
      <c r="H14" s="53">
        <v>15</v>
      </c>
      <c r="I14" s="53">
        <v>15</v>
      </c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44"/>
      <c r="Y14" s="45"/>
      <c r="Z14" s="49">
        <f>SUM(H14:Y14)</f>
        <v>30</v>
      </c>
      <c r="AA14" s="19"/>
    </row>
    <row r="15" spans="1:29" ht="35.25" customHeight="1">
      <c r="A15" s="349">
        <v>3</v>
      </c>
      <c r="B15" s="510" t="s">
        <v>172</v>
      </c>
      <c r="C15" s="510"/>
      <c r="D15" s="572" t="s">
        <v>122</v>
      </c>
      <c r="E15" s="573"/>
      <c r="F15" s="166" t="s">
        <v>57</v>
      </c>
      <c r="G15" s="166" t="s">
        <v>58</v>
      </c>
      <c r="H15" s="200">
        <v>2</v>
      </c>
      <c r="I15" s="200">
        <v>2</v>
      </c>
      <c r="J15" s="200">
        <v>1</v>
      </c>
      <c r="K15" s="200"/>
      <c r="L15" s="200"/>
      <c r="M15" s="200"/>
      <c r="N15" s="200"/>
      <c r="O15" s="200"/>
      <c r="P15" s="200">
        <v>8</v>
      </c>
      <c r="Q15" s="200">
        <v>12</v>
      </c>
      <c r="R15" s="200">
        <v>6</v>
      </c>
      <c r="S15" s="315"/>
      <c r="T15" s="42"/>
      <c r="U15" s="42"/>
      <c r="V15" s="42"/>
      <c r="W15" s="42"/>
      <c r="X15" s="42">
        <f>SUM(P15:W15)</f>
        <v>26</v>
      </c>
      <c r="Y15" s="48">
        <f>X15/18</f>
        <v>1.4444444444444444</v>
      </c>
      <c r="Z15" s="48"/>
      <c r="AA15" s="54"/>
      <c r="AB15" s="41"/>
      <c r="AC15" s="41"/>
    </row>
    <row r="16" spans="1:29" ht="15.75" customHeight="1">
      <c r="A16" s="351"/>
      <c r="B16" s="510"/>
      <c r="C16" s="510"/>
      <c r="D16" s="149"/>
      <c r="E16" s="138"/>
      <c r="F16" s="63" t="s">
        <v>26</v>
      </c>
      <c r="G16" s="29"/>
      <c r="H16" s="156">
        <v>30</v>
      </c>
      <c r="I16" s="156">
        <v>30</v>
      </c>
      <c r="J16" s="135">
        <v>15</v>
      </c>
      <c r="K16" s="156"/>
      <c r="L16" s="156"/>
      <c r="M16" s="156"/>
      <c r="N16" s="156"/>
      <c r="O16" s="156"/>
      <c r="P16" s="156"/>
      <c r="Q16" s="156"/>
      <c r="R16" s="156"/>
      <c r="S16" s="70"/>
      <c r="T16" s="30"/>
      <c r="U16" s="30"/>
      <c r="V16" s="30"/>
      <c r="W16" s="30"/>
      <c r="X16" s="44"/>
      <c r="Y16" s="45"/>
      <c r="Z16" s="49">
        <f>SUM(H16:Y16)</f>
        <v>75</v>
      </c>
      <c r="AA16" s="54"/>
    </row>
    <row r="17" spans="1:27" ht="26.25" customHeight="1">
      <c r="A17" s="349">
        <v>4</v>
      </c>
      <c r="B17" s="517" t="s">
        <v>88</v>
      </c>
      <c r="C17" s="505"/>
      <c r="D17" s="576" t="s">
        <v>89</v>
      </c>
      <c r="E17" s="545"/>
      <c r="F17" s="165" t="s">
        <v>24</v>
      </c>
      <c r="G17" s="166" t="s">
        <v>25</v>
      </c>
      <c r="H17" s="52"/>
      <c r="I17" s="52"/>
      <c r="J17" s="66">
        <v>4</v>
      </c>
      <c r="K17" s="136"/>
      <c r="L17" s="136"/>
      <c r="M17" s="54"/>
      <c r="N17" s="54"/>
      <c r="O17" s="54"/>
      <c r="P17" s="54"/>
      <c r="Q17" s="54"/>
      <c r="R17" s="54">
        <v>24</v>
      </c>
      <c r="S17" s="54"/>
      <c r="T17" s="54"/>
      <c r="U17" s="54"/>
      <c r="V17" s="54"/>
      <c r="W17" s="54"/>
      <c r="X17" s="42">
        <f>SUM(P17:W17)</f>
        <v>24</v>
      </c>
      <c r="Y17" s="43">
        <f>X17/18</f>
        <v>1.3333333333333333</v>
      </c>
      <c r="Z17" s="48"/>
      <c r="AA17" s="19"/>
    </row>
    <row r="18" spans="1:27" ht="15" customHeight="1">
      <c r="A18" s="351"/>
      <c r="B18" s="546"/>
      <c r="C18" s="507"/>
      <c r="D18" s="27"/>
      <c r="E18" s="28"/>
      <c r="F18" s="63" t="s">
        <v>26</v>
      </c>
      <c r="G18" s="29"/>
      <c r="H18" s="67"/>
      <c r="I18" s="53"/>
      <c r="J18" s="67">
        <v>60</v>
      </c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44"/>
      <c r="Y18" s="45"/>
      <c r="Z18" s="49">
        <f>SUM(H18:Y18)</f>
        <v>60</v>
      </c>
      <c r="AA18" s="19"/>
    </row>
    <row r="19" spans="1:27" ht="32.25" customHeight="1">
      <c r="A19" s="372">
        <v>5</v>
      </c>
      <c r="B19" s="510" t="s">
        <v>149</v>
      </c>
      <c r="C19" s="510"/>
      <c r="D19" s="544" t="s">
        <v>90</v>
      </c>
      <c r="E19" s="545"/>
      <c r="F19" s="303" t="s">
        <v>255</v>
      </c>
      <c r="G19" s="166" t="s">
        <v>25</v>
      </c>
      <c r="H19" s="66">
        <v>2</v>
      </c>
      <c r="I19" s="66"/>
      <c r="J19" s="160"/>
      <c r="K19" s="137"/>
      <c r="L19" s="32"/>
      <c r="M19" s="32"/>
      <c r="N19" s="32"/>
      <c r="O19" s="32"/>
      <c r="P19" s="316">
        <v>8</v>
      </c>
      <c r="Q19" s="188"/>
      <c r="R19" s="32"/>
      <c r="S19" s="69"/>
      <c r="T19" s="32"/>
      <c r="U19" s="32"/>
      <c r="V19" s="32"/>
      <c r="W19" s="32"/>
      <c r="X19" s="42">
        <f>SUM(P19:W19)</f>
        <v>8</v>
      </c>
      <c r="Y19" s="43">
        <f>X19/18</f>
        <v>0.44444444444444442</v>
      </c>
      <c r="Z19" s="48"/>
      <c r="AA19" s="19"/>
    </row>
    <row r="20" spans="1:27" ht="12.75" customHeight="1">
      <c r="A20" s="373"/>
      <c r="B20" s="510"/>
      <c r="C20" s="510"/>
      <c r="D20" s="57"/>
      <c r="E20" s="56"/>
      <c r="F20" s="63" t="s">
        <v>26</v>
      </c>
      <c r="G20" s="29"/>
      <c r="H20" s="127">
        <v>12</v>
      </c>
      <c r="I20" s="135"/>
      <c r="J20" s="46"/>
      <c r="K20" s="30"/>
      <c r="L20" s="30"/>
      <c r="M20" s="30"/>
      <c r="N20" s="30"/>
      <c r="O20" s="30"/>
      <c r="P20" s="30"/>
      <c r="Q20" s="30"/>
      <c r="R20" s="30"/>
      <c r="S20" s="70"/>
      <c r="T20" s="30"/>
      <c r="U20" s="30"/>
      <c r="V20" s="30"/>
      <c r="W20" s="30"/>
      <c r="X20" s="44"/>
      <c r="Y20" s="45"/>
      <c r="Z20" s="49">
        <f>SUM(H20:Y20)</f>
        <v>12</v>
      </c>
      <c r="AA20" s="19"/>
    </row>
    <row r="21" spans="1:27" ht="51.75" customHeight="1">
      <c r="A21" s="373"/>
      <c r="B21" s="510"/>
      <c r="C21" s="510"/>
      <c r="D21" s="544" t="s">
        <v>91</v>
      </c>
      <c r="E21" s="545"/>
      <c r="F21" s="303" t="s">
        <v>255</v>
      </c>
      <c r="G21" s="166" t="s">
        <v>25</v>
      </c>
      <c r="H21" s="155"/>
      <c r="I21" s="24"/>
      <c r="J21" s="161"/>
      <c r="K21" s="161"/>
      <c r="L21" s="32"/>
      <c r="M21" s="32"/>
      <c r="N21" s="32"/>
      <c r="O21" s="32"/>
      <c r="P21" s="68" t="s">
        <v>92</v>
      </c>
      <c r="R21" s="68"/>
      <c r="S21" s="68"/>
      <c r="T21" s="32"/>
      <c r="U21" s="32"/>
      <c r="V21" s="32"/>
      <c r="W21" s="32"/>
      <c r="X21" s="42">
        <v>6</v>
      </c>
      <c r="Y21" s="43">
        <f>X21/18</f>
        <v>0.33333333333333331</v>
      </c>
      <c r="Z21" s="32"/>
      <c r="AA21" s="19"/>
    </row>
    <row r="22" spans="1:27" ht="15" customHeight="1">
      <c r="A22" s="433"/>
      <c r="B22" s="510"/>
      <c r="C22" s="510"/>
      <c r="D22" s="57"/>
      <c r="E22" s="56"/>
      <c r="F22" s="63" t="s">
        <v>26</v>
      </c>
      <c r="G22" s="29"/>
      <c r="H22" s="156">
        <v>3</v>
      </c>
      <c r="I22" s="30"/>
      <c r="J22" s="46"/>
      <c r="K22" s="46"/>
      <c r="L22" s="30"/>
      <c r="M22" s="30"/>
      <c r="N22" s="30"/>
      <c r="O22" s="30"/>
      <c r="P22" s="30"/>
      <c r="Q22" s="30"/>
      <c r="R22" s="30"/>
      <c r="S22" s="70"/>
      <c r="T22" s="30"/>
      <c r="U22" s="30"/>
      <c r="V22" s="30"/>
      <c r="W22" s="30"/>
      <c r="X22" s="44"/>
      <c r="Y22" s="30"/>
      <c r="Z22" s="30">
        <f>SUM(H22:Y22)</f>
        <v>3</v>
      </c>
      <c r="AA22" s="19">
        <v>3</v>
      </c>
    </row>
    <row r="23" spans="1:27" ht="36.75" customHeight="1">
      <c r="A23" s="349">
        <v>6</v>
      </c>
      <c r="B23" s="510" t="s">
        <v>134</v>
      </c>
      <c r="C23" s="510"/>
      <c r="D23" s="513" t="s">
        <v>140</v>
      </c>
      <c r="E23" s="435"/>
      <c r="F23" s="165" t="s">
        <v>39</v>
      </c>
      <c r="G23" s="166" t="s">
        <v>36</v>
      </c>
      <c r="H23" s="172">
        <v>2</v>
      </c>
      <c r="I23" s="199"/>
      <c r="J23" s="42"/>
      <c r="K23" s="42"/>
      <c r="L23" s="42"/>
      <c r="M23" s="42"/>
      <c r="N23" s="42"/>
      <c r="O23" s="42"/>
      <c r="P23" s="42">
        <v>8</v>
      </c>
      <c r="Q23" s="42"/>
      <c r="R23" s="71"/>
      <c r="S23" s="131"/>
      <c r="T23" s="71"/>
      <c r="U23" s="71"/>
      <c r="V23" s="71"/>
      <c r="W23" s="71"/>
      <c r="X23" s="42">
        <f>SUM(P23:W23)</f>
        <v>8</v>
      </c>
      <c r="Y23" s="43">
        <f>X23/18</f>
        <v>0.44444444444444442</v>
      </c>
      <c r="Z23" s="48"/>
      <c r="AA23" s="19"/>
    </row>
    <row r="24" spans="1:27" ht="17.25" customHeight="1">
      <c r="A24" s="351"/>
      <c r="B24" s="510"/>
      <c r="C24" s="510"/>
      <c r="D24" s="57"/>
      <c r="E24" s="56"/>
      <c r="F24" s="63" t="s">
        <v>26</v>
      </c>
      <c r="G24" s="29"/>
      <c r="H24" s="156">
        <v>30</v>
      </c>
      <c r="I24" s="30"/>
      <c r="J24" s="46"/>
      <c r="K24" s="30"/>
      <c r="L24" s="30"/>
      <c r="M24" s="30"/>
      <c r="N24" s="30"/>
      <c r="O24" s="30"/>
      <c r="P24" s="30"/>
      <c r="Q24" s="30"/>
      <c r="R24" s="30"/>
      <c r="S24" s="70"/>
      <c r="T24" s="30"/>
      <c r="U24" s="30"/>
      <c r="V24" s="30"/>
      <c r="W24" s="30"/>
      <c r="X24" s="44"/>
      <c r="Y24" s="45"/>
      <c r="Z24" s="49">
        <f>SUM(H24:Y24)</f>
        <v>30</v>
      </c>
      <c r="AA24" s="19"/>
    </row>
    <row r="25" spans="1:27" ht="40.5" customHeight="1">
      <c r="A25" s="349">
        <v>7</v>
      </c>
      <c r="B25" s="517" t="s">
        <v>182</v>
      </c>
      <c r="C25" s="506"/>
      <c r="D25" s="544" t="s">
        <v>90</v>
      </c>
      <c r="E25" s="545"/>
      <c r="F25" s="165" t="s">
        <v>24</v>
      </c>
      <c r="G25" s="166" t="s">
        <v>25</v>
      </c>
      <c r="H25" s="171"/>
      <c r="I25" s="137"/>
      <c r="J25" s="160"/>
      <c r="K25" s="137"/>
      <c r="L25" s="32">
        <v>2</v>
      </c>
      <c r="M25" s="32"/>
      <c r="N25" s="32"/>
      <c r="O25" s="32"/>
      <c r="P25" s="32"/>
      <c r="Q25" s="32"/>
      <c r="R25" s="32"/>
      <c r="S25" s="32"/>
      <c r="T25" s="32">
        <v>12</v>
      </c>
      <c r="U25" s="32"/>
      <c r="V25" s="32"/>
      <c r="W25" s="32"/>
      <c r="X25" s="42">
        <v>12</v>
      </c>
      <c r="Y25" s="43">
        <f>X25/18</f>
        <v>0.66666666666666663</v>
      </c>
      <c r="Z25" s="32"/>
      <c r="AA25" s="19"/>
    </row>
    <row r="26" spans="1:27" ht="15.75" customHeight="1">
      <c r="A26" s="350"/>
      <c r="B26" s="546"/>
      <c r="C26" s="508"/>
      <c r="D26" s="57"/>
      <c r="E26" s="56"/>
      <c r="F26" s="63" t="s">
        <v>26</v>
      </c>
      <c r="G26" s="29"/>
      <c r="H26" s="156"/>
      <c r="I26" s="30"/>
      <c r="J26" s="46"/>
      <c r="K26" s="30"/>
      <c r="L26" s="30">
        <v>12</v>
      </c>
      <c r="M26" s="30"/>
      <c r="N26" s="30"/>
      <c r="O26" s="30"/>
      <c r="P26" s="30"/>
      <c r="Q26" s="30"/>
      <c r="R26" s="30"/>
      <c r="S26" s="70"/>
      <c r="T26" s="30"/>
      <c r="U26" s="30"/>
      <c r="V26" s="30"/>
      <c r="W26" s="30"/>
      <c r="X26" s="44"/>
      <c r="Y26" s="30"/>
      <c r="Z26" s="30">
        <f>SUM(H26:Y26)</f>
        <v>12</v>
      </c>
      <c r="AA26" s="19"/>
    </row>
    <row r="27" spans="1:27" ht="24.75" customHeight="1">
      <c r="A27" s="350"/>
      <c r="B27" s="546"/>
      <c r="C27" s="508"/>
      <c r="D27" s="544" t="s">
        <v>90</v>
      </c>
      <c r="E27" s="545"/>
      <c r="F27" s="165" t="s">
        <v>255</v>
      </c>
      <c r="G27" s="166" t="s">
        <v>25</v>
      </c>
      <c r="H27" s="155"/>
      <c r="I27" s="24"/>
      <c r="J27" s="161"/>
      <c r="K27" s="161"/>
      <c r="L27" s="32"/>
      <c r="M27" s="32"/>
      <c r="N27" s="32"/>
      <c r="O27" s="32"/>
      <c r="P27" s="68" t="s">
        <v>92</v>
      </c>
      <c r="Q27" s="42"/>
      <c r="R27" s="71"/>
      <c r="S27" s="162"/>
      <c r="T27" s="42"/>
      <c r="U27" s="71"/>
      <c r="V27" s="71"/>
      <c r="W27" s="71"/>
      <c r="X27" s="42">
        <v>6</v>
      </c>
      <c r="Y27" s="43"/>
      <c r="Z27" s="48"/>
      <c r="AA27" s="19"/>
    </row>
    <row r="28" spans="1:27" ht="15.75" customHeight="1">
      <c r="A28" s="351"/>
      <c r="B28" s="518"/>
      <c r="C28" s="512"/>
      <c r="D28" s="149"/>
      <c r="E28" s="138"/>
      <c r="F28" s="63" t="s">
        <v>26</v>
      </c>
      <c r="G28" s="29"/>
      <c r="H28" s="156">
        <v>3</v>
      </c>
      <c r="I28" s="30"/>
      <c r="J28" s="46"/>
      <c r="K28" s="46"/>
      <c r="L28" s="30"/>
      <c r="M28" s="30"/>
      <c r="N28" s="30"/>
      <c r="O28" s="30"/>
      <c r="P28" s="30"/>
      <c r="Q28" s="30"/>
      <c r="R28" s="30"/>
      <c r="S28" s="70"/>
      <c r="T28" s="30"/>
      <c r="U28" s="30"/>
      <c r="V28" s="30"/>
      <c r="W28" s="30"/>
      <c r="X28" s="44"/>
      <c r="Y28" s="45"/>
      <c r="Z28" s="49">
        <v>3</v>
      </c>
      <c r="AA28" s="19"/>
    </row>
    <row r="29" spans="1:27" ht="27.75" customHeight="1">
      <c r="A29" s="349">
        <v>8</v>
      </c>
      <c r="B29" s="510" t="s">
        <v>214</v>
      </c>
      <c r="C29" s="510"/>
      <c r="D29" s="547" t="s">
        <v>260</v>
      </c>
      <c r="E29" s="548"/>
      <c r="F29" s="303" t="s">
        <v>57</v>
      </c>
      <c r="G29" s="166" t="s">
        <v>58</v>
      </c>
      <c r="H29" s="171">
        <v>2</v>
      </c>
      <c r="I29" s="50"/>
      <c r="J29" s="200"/>
      <c r="K29" s="50"/>
      <c r="L29" s="50"/>
      <c r="M29" s="50"/>
      <c r="N29" s="50"/>
      <c r="O29" s="50"/>
      <c r="P29" s="50">
        <v>8</v>
      </c>
      <c r="Q29" s="32"/>
      <c r="R29" s="32"/>
      <c r="S29" s="69"/>
      <c r="T29" s="32"/>
      <c r="U29" s="32"/>
      <c r="V29" s="32"/>
      <c r="W29" s="32"/>
      <c r="X29" s="42">
        <f>SUM(P29:W29)</f>
        <v>8</v>
      </c>
      <c r="Y29" s="43">
        <f>X29/18</f>
        <v>0.44444444444444442</v>
      </c>
      <c r="Z29" s="48"/>
      <c r="AA29" s="19"/>
    </row>
    <row r="30" spans="1:27" ht="16.5" customHeight="1">
      <c r="A30" s="351"/>
      <c r="B30" s="566"/>
      <c r="C30" s="566"/>
      <c r="D30" s="549"/>
      <c r="E30" s="550"/>
      <c r="F30" s="97" t="s">
        <v>26</v>
      </c>
      <c r="G30" s="29"/>
      <c r="H30" s="156">
        <v>30</v>
      </c>
      <c r="I30" s="156"/>
      <c r="J30" s="135"/>
      <c r="K30" s="156"/>
      <c r="L30" s="156"/>
      <c r="M30" s="156"/>
      <c r="N30" s="156"/>
      <c r="O30" s="156"/>
      <c r="P30" s="156"/>
      <c r="Q30" s="30"/>
      <c r="R30" s="30"/>
      <c r="S30" s="70"/>
      <c r="T30" s="30"/>
      <c r="U30" s="30"/>
      <c r="V30" s="30"/>
      <c r="W30" s="30"/>
      <c r="X30" s="44"/>
      <c r="Y30" s="45"/>
      <c r="Z30" s="49">
        <f>SUM(H30:Y30)</f>
        <v>30</v>
      </c>
      <c r="AA30" s="19"/>
    </row>
    <row r="31" spans="1:27" ht="26.25" customHeight="1">
      <c r="A31" s="301"/>
      <c r="B31" s="463" t="s">
        <v>93</v>
      </c>
      <c r="C31" s="464"/>
      <c r="D31" s="464"/>
      <c r="E31" s="465"/>
      <c r="F31" s="116" t="s">
        <v>50</v>
      </c>
      <c r="G31" s="58"/>
      <c r="H31" s="288">
        <f>H10+H11+H13+H15+H17+H19+H21+H23+H25+H27+H29</f>
        <v>10</v>
      </c>
      <c r="I31" s="288">
        <f t="shared" ref="I31:O31" si="0">I10+I11+I13+I15+I17+I19+I21+I23+I25+I27+I29</f>
        <v>5</v>
      </c>
      <c r="J31" s="288">
        <f t="shared" si="0"/>
        <v>6</v>
      </c>
      <c r="K31" s="288">
        <f t="shared" si="0"/>
        <v>1</v>
      </c>
      <c r="L31" s="288">
        <f t="shared" si="0"/>
        <v>3</v>
      </c>
      <c r="M31" s="288">
        <f t="shared" si="0"/>
        <v>0</v>
      </c>
      <c r="N31" s="288">
        <f t="shared" si="0"/>
        <v>0</v>
      </c>
      <c r="O31" s="288">
        <f t="shared" si="0"/>
        <v>0</v>
      </c>
      <c r="P31" s="288"/>
      <c r="Q31" s="288"/>
      <c r="R31" s="288"/>
      <c r="S31" s="288"/>
      <c r="T31" s="288"/>
      <c r="U31" s="288"/>
      <c r="V31" s="288"/>
      <c r="W31" s="288"/>
      <c r="X31" s="288">
        <f>SUM(X10:X30)</f>
        <v>135</v>
      </c>
      <c r="Y31" s="299">
        <f>SUM(Y10:Y30)</f>
        <v>7.166666666666667</v>
      </c>
      <c r="Z31" s="59"/>
      <c r="AA31" s="19"/>
    </row>
    <row r="32" spans="1:27" ht="21" customHeight="1">
      <c r="A32" s="40"/>
      <c r="B32" s="60"/>
      <c r="C32" s="61"/>
      <c r="D32" s="61"/>
      <c r="E32" s="62"/>
      <c r="F32" s="124" t="s">
        <v>26</v>
      </c>
      <c r="G32" s="63"/>
      <c r="H32" s="289">
        <f>H12+H14+H16+H18+H20+H22+H24+H26+H28+H30</f>
        <v>138</v>
      </c>
      <c r="I32" s="289">
        <f t="shared" ref="I32:O32" si="1">I12+I14+I16+I18+I20+I22+I24+I26+I28+I30</f>
        <v>75</v>
      </c>
      <c r="J32" s="289">
        <f t="shared" si="1"/>
        <v>90</v>
      </c>
      <c r="K32" s="289">
        <f t="shared" si="1"/>
        <v>15</v>
      </c>
      <c r="L32" s="289">
        <f t="shared" si="1"/>
        <v>27</v>
      </c>
      <c r="M32" s="289">
        <f t="shared" si="1"/>
        <v>0</v>
      </c>
      <c r="N32" s="289">
        <f t="shared" si="1"/>
        <v>0</v>
      </c>
      <c r="O32" s="289">
        <f t="shared" si="1"/>
        <v>0</v>
      </c>
      <c r="P32" s="289">
        <f>SUM(H32:O32)</f>
        <v>345</v>
      </c>
      <c r="Q32" s="64"/>
      <c r="R32" s="64"/>
      <c r="S32" s="64"/>
      <c r="T32" s="64"/>
      <c r="U32" s="64"/>
      <c r="V32" s="64"/>
      <c r="W32" s="64"/>
      <c r="X32" s="64"/>
      <c r="Y32" s="73"/>
      <c r="Z32" s="73">
        <f>SUM(Z10:Z30)</f>
        <v>345</v>
      </c>
      <c r="AA32" s="19">
        <v>3</v>
      </c>
    </row>
    <row r="34" spans="2:26">
      <c r="B34" s="348" t="s">
        <v>51</v>
      </c>
      <c r="C34" s="348"/>
      <c r="D34">
        <f>H31+I31+J31+K31++L31+M31+N31+O31</f>
        <v>25</v>
      </c>
      <c r="U34" s="147"/>
      <c r="Z34" s="185"/>
    </row>
    <row r="36" spans="2:26">
      <c r="B36" s="348" t="s">
        <v>52</v>
      </c>
      <c r="C36" s="348"/>
      <c r="D36">
        <f>Z32</f>
        <v>345</v>
      </c>
    </row>
    <row r="38" spans="2:26">
      <c r="B38" s="65"/>
      <c r="C38" s="65"/>
    </row>
    <row r="39" spans="2:26">
      <c r="B39" s="348"/>
      <c r="C39" s="348"/>
    </row>
    <row r="41" spans="2:26">
      <c r="B41" s="462"/>
      <c r="C41" s="462"/>
      <c r="D41" s="462"/>
      <c r="E41" s="462"/>
    </row>
  </sheetData>
  <autoFilter ref="B4:AA9">
    <filterColumn colId="0" showButton="0"/>
    <filterColumn colId="2" showButton="0"/>
    <filterColumn colId="6" showButton="0"/>
    <filterColumn colId="9" showButton="0"/>
    <filterColumn colId="10" showButton="0"/>
    <filterColumn colId="11" showButton="0"/>
    <filterColumn colId="12" showButton="0"/>
  </autoFilter>
  <mergeCells count="55">
    <mergeCell ref="D10:E11"/>
    <mergeCell ref="D15:E15"/>
    <mergeCell ref="B17:C18"/>
    <mergeCell ref="D17:E17"/>
    <mergeCell ref="B2:Y2"/>
    <mergeCell ref="H8:O8"/>
    <mergeCell ref="P9:W9"/>
    <mergeCell ref="P4:P8"/>
    <mergeCell ref="Q4:Q8"/>
    <mergeCell ref="R4:R8"/>
    <mergeCell ref="S4:S8"/>
    <mergeCell ref="T4:T8"/>
    <mergeCell ref="U4:U8"/>
    <mergeCell ref="V4:V8"/>
    <mergeCell ref="B4:C9"/>
    <mergeCell ref="D4:E9"/>
    <mergeCell ref="G4:G9"/>
    <mergeCell ref="B41:E41"/>
    <mergeCell ref="F4:F9"/>
    <mergeCell ref="D23:E23"/>
    <mergeCell ref="B31:E31"/>
    <mergeCell ref="B34:C34"/>
    <mergeCell ref="B36:C36"/>
    <mergeCell ref="D19:E19"/>
    <mergeCell ref="D21:E21"/>
    <mergeCell ref="D27:E27"/>
    <mergeCell ref="B19:C22"/>
    <mergeCell ref="B39:C39"/>
    <mergeCell ref="D13:E13"/>
    <mergeCell ref="B29:C30"/>
    <mergeCell ref="B13:C14"/>
    <mergeCell ref="B15:C16"/>
    <mergeCell ref="B10:C12"/>
    <mergeCell ref="AA4:AA9"/>
    <mergeCell ref="H4:I7"/>
    <mergeCell ref="K4:O7"/>
    <mergeCell ref="W4:W8"/>
    <mergeCell ref="X4:X9"/>
    <mergeCell ref="Z4:Z9"/>
    <mergeCell ref="Y4:Y9"/>
    <mergeCell ref="J4:J7"/>
    <mergeCell ref="A4:A9"/>
    <mergeCell ref="A10:A12"/>
    <mergeCell ref="A13:A14"/>
    <mergeCell ref="A15:A16"/>
    <mergeCell ref="A17:A18"/>
    <mergeCell ref="A29:A30"/>
    <mergeCell ref="A19:A22"/>
    <mergeCell ref="A23:A24"/>
    <mergeCell ref="D25:E25"/>
    <mergeCell ref="B23:C24"/>
    <mergeCell ref="B25:C28"/>
    <mergeCell ref="A25:A28"/>
    <mergeCell ref="D29:E29"/>
    <mergeCell ref="D30:E30"/>
  </mergeCells>
  <pageMargins left="0.25" right="0.25" top="0.75" bottom="0.75" header="0.3" footer="0.3"/>
  <pageSetup paperSize="9" scale="7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44"/>
  <sheetViews>
    <sheetView zoomScale="130" zoomScaleNormal="130" workbookViewId="0">
      <selection activeCell="P2" sqref="P2:S2"/>
    </sheetView>
  </sheetViews>
  <sheetFormatPr defaultColWidth="9" defaultRowHeight="15"/>
  <cols>
    <col min="1" max="1" width="5.42578125" customWidth="1"/>
    <col min="3" max="3" width="13.28515625" customWidth="1"/>
    <col min="5" max="5" width="11.7109375" customWidth="1"/>
    <col min="8" max="8" width="4.85546875" customWidth="1"/>
    <col min="9" max="9" width="5.5703125" customWidth="1"/>
    <col min="10" max="10" width="4.85546875" customWidth="1"/>
    <col min="11" max="11" width="5.5703125" customWidth="1"/>
    <col min="12" max="12" width="4.85546875" customWidth="1"/>
    <col min="13" max="13" width="5.140625" customWidth="1"/>
    <col min="14" max="14" width="5.5703125" customWidth="1"/>
    <col min="15" max="15" width="4.85546875" customWidth="1"/>
    <col min="16" max="16" width="4.28515625" customWidth="1"/>
    <col min="17" max="17" width="5.42578125" customWidth="1"/>
    <col min="18" max="18" width="4.28515625" customWidth="1"/>
    <col min="19" max="19" width="6" customWidth="1"/>
    <col min="20" max="20" width="5.5703125" customWidth="1"/>
    <col min="21" max="21" width="5.42578125" customWidth="1"/>
    <col min="22" max="22" width="5.140625" customWidth="1"/>
    <col min="23" max="23" width="4.7109375" customWidth="1"/>
    <col min="24" max="24" width="5.7109375" customWidth="1"/>
    <col min="25" max="25" width="5.85546875" customWidth="1"/>
    <col min="26" max="26" width="7" customWidth="1"/>
    <col min="27" max="28" width="7.42578125" customWidth="1"/>
  </cols>
  <sheetData>
    <row r="2" spans="1:30" ht="22.5" customHeight="1">
      <c r="B2" s="21" t="s">
        <v>94</v>
      </c>
      <c r="C2" s="21"/>
      <c r="D2" s="21"/>
      <c r="E2" s="21"/>
      <c r="F2" s="21"/>
      <c r="G2" s="21"/>
      <c r="H2" s="21"/>
      <c r="I2" s="21"/>
      <c r="J2" s="21"/>
      <c r="K2" s="21"/>
      <c r="L2" s="21"/>
      <c r="O2" s="141" t="s">
        <v>67</v>
      </c>
      <c r="P2" s="591" t="s">
        <v>269</v>
      </c>
      <c r="Q2" s="592"/>
      <c r="R2" s="592"/>
      <c r="S2" s="592"/>
    </row>
    <row r="4" spans="1:30" ht="15" customHeight="1">
      <c r="A4" s="349" t="s">
        <v>228</v>
      </c>
      <c r="B4" s="531" t="s">
        <v>1</v>
      </c>
      <c r="C4" s="526"/>
      <c r="D4" s="531" t="s">
        <v>2</v>
      </c>
      <c r="E4" s="526"/>
      <c r="F4" s="474" t="s">
        <v>3</v>
      </c>
      <c r="G4" s="474" t="s">
        <v>4</v>
      </c>
      <c r="H4" s="438" t="s">
        <v>5</v>
      </c>
      <c r="I4" s="456"/>
      <c r="J4" s="461" t="s">
        <v>54</v>
      </c>
      <c r="K4" s="531" t="s">
        <v>55</v>
      </c>
      <c r="L4" s="525"/>
      <c r="M4" s="525"/>
      <c r="N4" s="525"/>
      <c r="O4" s="526"/>
      <c r="P4" s="438" t="s">
        <v>7</v>
      </c>
      <c r="Q4" s="448" t="s">
        <v>8</v>
      </c>
      <c r="R4" s="448" t="s">
        <v>9</v>
      </c>
      <c r="S4" s="448" t="s">
        <v>10</v>
      </c>
      <c r="T4" s="448" t="s">
        <v>11</v>
      </c>
      <c r="U4" s="448" t="s">
        <v>12</v>
      </c>
      <c r="V4" s="448" t="s">
        <v>13</v>
      </c>
      <c r="W4" s="448" t="s">
        <v>14</v>
      </c>
      <c r="X4" s="486" t="s">
        <v>17</v>
      </c>
      <c r="Y4" s="486" t="s">
        <v>18</v>
      </c>
      <c r="Z4" s="474" t="s">
        <v>200</v>
      </c>
      <c r="AA4" s="477" t="s">
        <v>215</v>
      </c>
      <c r="AB4" s="477" t="s">
        <v>216</v>
      </c>
    </row>
    <row r="5" spans="1:30">
      <c r="A5" s="350"/>
      <c r="B5" s="532"/>
      <c r="C5" s="528"/>
      <c r="D5" s="532"/>
      <c r="E5" s="528"/>
      <c r="F5" s="475"/>
      <c r="G5" s="475"/>
      <c r="H5" s="457"/>
      <c r="I5" s="458"/>
      <c r="J5" s="461"/>
      <c r="K5" s="532"/>
      <c r="L5" s="527"/>
      <c r="M5" s="527"/>
      <c r="N5" s="527"/>
      <c r="O5" s="528"/>
      <c r="P5" s="440"/>
      <c r="Q5" s="449"/>
      <c r="R5" s="449"/>
      <c r="S5" s="449"/>
      <c r="T5" s="449"/>
      <c r="U5" s="449"/>
      <c r="V5" s="449"/>
      <c r="W5" s="449"/>
      <c r="X5" s="487"/>
      <c r="Y5" s="487"/>
      <c r="Z5" s="475"/>
      <c r="AA5" s="477"/>
      <c r="AB5" s="477"/>
    </row>
    <row r="6" spans="1:30">
      <c r="A6" s="350"/>
      <c r="B6" s="532"/>
      <c r="C6" s="528"/>
      <c r="D6" s="532"/>
      <c r="E6" s="528"/>
      <c r="F6" s="475"/>
      <c r="G6" s="475"/>
      <c r="H6" s="457"/>
      <c r="I6" s="458"/>
      <c r="J6" s="461"/>
      <c r="K6" s="532"/>
      <c r="L6" s="527"/>
      <c r="M6" s="527"/>
      <c r="N6" s="527"/>
      <c r="O6" s="528"/>
      <c r="P6" s="440"/>
      <c r="Q6" s="449"/>
      <c r="R6" s="449"/>
      <c r="S6" s="449"/>
      <c r="T6" s="449"/>
      <c r="U6" s="449"/>
      <c r="V6" s="449"/>
      <c r="W6" s="449"/>
      <c r="X6" s="487"/>
      <c r="Y6" s="487"/>
      <c r="Z6" s="475"/>
      <c r="AA6" s="477"/>
      <c r="AB6" s="477"/>
    </row>
    <row r="7" spans="1:30">
      <c r="A7" s="350"/>
      <c r="B7" s="532"/>
      <c r="C7" s="528"/>
      <c r="D7" s="532"/>
      <c r="E7" s="528"/>
      <c r="F7" s="475"/>
      <c r="G7" s="475"/>
      <c r="H7" s="459"/>
      <c r="I7" s="460"/>
      <c r="J7" s="461"/>
      <c r="K7" s="533"/>
      <c r="L7" s="529"/>
      <c r="M7" s="529"/>
      <c r="N7" s="529"/>
      <c r="O7" s="530"/>
      <c r="P7" s="440"/>
      <c r="Q7" s="449"/>
      <c r="R7" s="449"/>
      <c r="S7" s="449"/>
      <c r="T7" s="449"/>
      <c r="U7" s="449"/>
      <c r="V7" s="449"/>
      <c r="W7" s="449"/>
      <c r="X7" s="487"/>
      <c r="Y7" s="487"/>
      <c r="Z7" s="475"/>
      <c r="AA7" s="477"/>
      <c r="AB7" s="477"/>
    </row>
    <row r="8" spans="1:30">
      <c r="A8" s="350"/>
      <c r="B8" s="532"/>
      <c r="C8" s="528"/>
      <c r="D8" s="532"/>
      <c r="E8" s="528"/>
      <c r="F8" s="475"/>
      <c r="G8" s="475"/>
      <c r="H8" s="483" t="s">
        <v>56</v>
      </c>
      <c r="I8" s="484"/>
      <c r="J8" s="484"/>
      <c r="K8" s="484"/>
      <c r="L8" s="484"/>
      <c r="M8" s="484"/>
      <c r="N8" s="484"/>
      <c r="O8" s="485"/>
      <c r="P8" s="442"/>
      <c r="Q8" s="450"/>
      <c r="R8" s="450"/>
      <c r="S8" s="450"/>
      <c r="T8" s="450"/>
      <c r="U8" s="450"/>
      <c r="V8" s="450"/>
      <c r="W8" s="450"/>
      <c r="X8" s="487"/>
      <c r="Y8" s="487"/>
      <c r="Z8" s="475"/>
      <c r="AA8" s="477"/>
      <c r="AB8" s="477"/>
    </row>
    <row r="9" spans="1:30">
      <c r="A9" s="351"/>
      <c r="B9" s="533"/>
      <c r="C9" s="530"/>
      <c r="D9" s="533"/>
      <c r="E9" s="530"/>
      <c r="F9" s="476"/>
      <c r="G9" s="476"/>
      <c r="H9" s="23">
        <v>1</v>
      </c>
      <c r="I9" s="23">
        <v>2</v>
      </c>
      <c r="J9" s="23">
        <v>3</v>
      </c>
      <c r="K9" s="23">
        <v>4</v>
      </c>
      <c r="L9" s="23">
        <v>5</v>
      </c>
      <c r="M9" s="23">
        <v>6</v>
      </c>
      <c r="N9" s="23">
        <v>7</v>
      </c>
      <c r="O9" s="23">
        <v>8</v>
      </c>
      <c r="P9" s="483" t="s">
        <v>95</v>
      </c>
      <c r="Q9" s="484"/>
      <c r="R9" s="484"/>
      <c r="S9" s="484"/>
      <c r="T9" s="484"/>
      <c r="U9" s="484"/>
      <c r="V9" s="484"/>
      <c r="W9" s="485"/>
      <c r="X9" s="488"/>
      <c r="Y9" s="488"/>
      <c r="Z9" s="476"/>
      <c r="AA9" s="477"/>
      <c r="AB9" s="477"/>
    </row>
    <row r="10" spans="1:30" ht="36" customHeight="1">
      <c r="A10" s="349">
        <v>1</v>
      </c>
      <c r="B10" s="517" t="s">
        <v>96</v>
      </c>
      <c r="C10" s="506"/>
      <c r="D10" s="434" t="s">
        <v>97</v>
      </c>
      <c r="E10" s="435"/>
      <c r="F10" s="290" t="s">
        <v>98</v>
      </c>
      <c r="G10" s="290" t="s">
        <v>25</v>
      </c>
      <c r="H10" s="55">
        <v>2</v>
      </c>
      <c r="I10" s="55">
        <v>1</v>
      </c>
      <c r="J10" s="159"/>
      <c r="K10" s="55"/>
      <c r="L10" s="42"/>
      <c r="M10" s="71"/>
      <c r="N10" s="71"/>
      <c r="O10" s="71"/>
      <c r="P10" s="42">
        <v>8</v>
      </c>
      <c r="Q10" s="42">
        <v>6</v>
      </c>
      <c r="R10" s="71"/>
      <c r="S10" s="42"/>
      <c r="T10" s="71"/>
      <c r="U10" s="71"/>
      <c r="V10" s="71"/>
      <c r="W10" s="71"/>
      <c r="X10" s="42">
        <f>SUM(P10:W10)</f>
        <v>14</v>
      </c>
      <c r="Y10" s="48">
        <f t="shared" ref="Y10:Y12" si="0">X10/18</f>
        <v>0.77777777777777779</v>
      </c>
      <c r="Z10" s="48"/>
      <c r="AA10" s="48"/>
      <c r="AB10" s="48"/>
      <c r="AC10" s="179" t="s">
        <v>188</v>
      </c>
      <c r="AD10" s="41"/>
    </row>
    <row r="11" spans="1:30" ht="17.25" customHeight="1">
      <c r="A11" s="350"/>
      <c r="B11" s="546"/>
      <c r="C11" s="508"/>
      <c r="D11" s="81"/>
      <c r="E11" s="82"/>
      <c r="F11" s="63" t="s">
        <v>26</v>
      </c>
      <c r="G11" s="29"/>
      <c r="H11" s="46">
        <v>30</v>
      </c>
      <c r="I11" s="46">
        <v>15</v>
      </c>
      <c r="J11" s="44"/>
      <c r="K11" s="46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6"/>
      <c r="Y11" s="49"/>
      <c r="Z11" s="49">
        <f>SUM(H11:Y11)</f>
        <v>45</v>
      </c>
      <c r="AA11" s="49"/>
      <c r="AB11" s="49"/>
      <c r="AC11" s="41"/>
      <c r="AD11" s="41"/>
    </row>
    <row r="12" spans="1:30" ht="49.5" customHeight="1">
      <c r="A12" s="349">
        <v>2</v>
      </c>
      <c r="B12" s="517" t="s">
        <v>99</v>
      </c>
      <c r="C12" s="506"/>
      <c r="D12" s="436" t="s">
        <v>100</v>
      </c>
      <c r="E12" s="437"/>
      <c r="F12" s="344" t="s">
        <v>39</v>
      </c>
      <c r="G12" s="344" t="s">
        <v>36</v>
      </c>
      <c r="H12" s="55">
        <v>1</v>
      </c>
      <c r="I12" s="55">
        <v>1</v>
      </c>
      <c r="J12" s="42"/>
      <c r="K12" s="42"/>
      <c r="L12" s="42"/>
      <c r="M12" s="42"/>
      <c r="N12" s="42"/>
      <c r="O12" s="42"/>
      <c r="P12" s="42">
        <v>2</v>
      </c>
      <c r="Q12" s="42">
        <v>5</v>
      </c>
      <c r="R12" s="42"/>
      <c r="S12" s="42"/>
      <c r="T12" s="42"/>
      <c r="U12" s="42"/>
      <c r="V12" s="42"/>
      <c r="W12" s="42"/>
      <c r="X12" s="42">
        <f t="shared" ref="X12" si="1">SUM(P12:W12)</f>
        <v>7</v>
      </c>
      <c r="Y12" s="48">
        <f t="shared" si="0"/>
        <v>0.3888888888888889</v>
      </c>
      <c r="Z12" s="48"/>
      <c r="AA12" s="48"/>
      <c r="AB12" s="48"/>
      <c r="AC12" s="179" t="s">
        <v>189</v>
      </c>
      <c r="AD12" s="41"/>
    </row>
    <row r="13" spans="1:30" ht="18" customHeight="1">
      <c r="A13" s="350"/>
      <c r="B13" s="546"/>
      <c r="C13" s="508"/>
      <c r="D13" s="579"/>
      <c r="E13" s="580"/>
      <c r="F13" s="97" t="s">
        <v>26</v>
      </c>
      <c r="G13" s="29"/>
      <c r="H13" s="46">
        <v>15</v>
      </c>
      <c r="I13" s="46">
        <v>15</v>
      </c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9"/>
      <c r="Z13" s="49">
        <f>SUM(H13:Y13)</f>
        <v>30</v>
      </c>
      <c r="AA13" s="181"/>
      <c r="AB13" s="181"/>
      <c r="AC13" s="41"/>
      <c r="AD13" s="41"/>
    </row>
    <row r="14" spans="1:30" ht="33.75" customHeight="1">
      <c r="A14" s="349">
        <v>3</v>
      </c>
      <c r="B14" s="510" t="s">
        <v>251</v>
      </c>
      <c r="C14" s="510"/>
      <c r="D14" s="501" t="s">
        <v>161</v>
      </c>
      <c r="E14" s="470"/>
      <c r="F14" s="343" t="s">
        <v>57</v>
      </c>
      <c r="G14" s="343" t="s">
        <v>58</v>
      </c>
      <c r="H14" s="55"/>
      <c r="I14" s="160"/>
      <c r="J14" s="160">
        <v>4</v>
      </c>
      <c r="K14" s="42"/>
      <c r="L14" s="42"/>
      <c r="M14" s="42"/>
      <c r="N14" s="42"/>
      <c r="O14" s="42"/>
      <c r="P14" s="42"/>
      <c r="Q14" s="42"/>
      <c r="R14" s="42">
        <v>24</v>
      </c>
      <c r="S14" s="42"/>
      <c r="T14" s="42"/>
      <c r="U14" s="42"/>
      <c r="V14" s="42"/>
      <c r="W14" s="42"/>
      <c r="X14" s="42">
        <f t="shared" ref="X14" si="2">SUM(P14:W14)</f>
        <v>24</v>
      </c>
      <c r="Y14" s="48">
        <f t="shared" ref="Y14" si="3">X14/18</f>
        <v>1.3333333333333333</v>
      </c>
      <c r="Z14" s="48"/>
      <c r="AA14" s="48"/>
      <c r="AB14" s="48"/>
      <c r="AC14" s="179" t="s">
        <v>190</v>
      </c>
      <c r="AD14" s="41"/>
    </row>
    <row r="15" spans="1:30" ht="16.5" customHeight="1">
      <c r="A15" s="351"/>
      <c r="B15" s="510"/>
      <c r="C15" s="510"/>
      <c r="D15" s="139"/>
      <c r="E15" s="82"/>
      <c r="F15" s="97" t="s">
        <v>26</v>
      </c>
      <c r="G15" s="29"/>
      <c r="H15" s="46"/>
      <c r="I15" s="46"/>
      <c r="J15" s="46">
        <v>60</v>
      </c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9"/>
      <c r="Z15" s="49">
        <f>SUM(H15:Y15)</f>
        <v>60</v>
      </c>
      <c r="AA15" s="49"/>
      <c r="AB15" s="49"/>
      <c r="AC15" s="41"/>
      <c r="AD15" s="41"/>
    </row>
    <row r="16" spans="1:30" ht="41.25" customHeight="1">
      <c r="A16" s="349">
        <v>4</v>
      </c>
      <c r="B16" s="590" t="s">
        <v>162</v>
      </c>
      <c r="C16" s="590"/>
      <c r="D16" s="513" t="s">
        <v>163</v>
      </c>
      <c r="E16" s="435"/>
      <c r="F16" s="165" t="s">
        <v>39</v>
      </c>
      <c r="G16" s="343" t="s">
        <v>36</v>
      </c>
      <c r="H16" s="55">
        <v>1</v>
      </c>
      <c r="I16" s="55">
        <v>1</v>
      </c>
      <c r="J16" s="42"/>
      <c r="K16" s="42"/>
      <c r="L16" s="42"/>
      <c r="M16" s="42"/>
      <c r="N16" s="42"/>
      <c r="O16" s="42"/>
      <c r="P16" s="42">
        <v>4</v>
      </c>
      <c r="Q16" s="42">
        <v>5</v>
      </c>
      <c r="R16" s="42"/>
      <c r="S16" s="42"/>
      <c r="T16" s="42"/>
      <c r="U16" s="42"/>
      <c r="V16" s="42"/>
      <c r="W16" s="42"/>
      <c r="X16" s="42">
        <f t="shared" ref="X16" si="4">SUM(P16:W16)</f>
        <v>9</v>
      </c>
      <c r="Y16" s="48">
        <f t="shared" ref="Y16" si="5">X16/18</f>
        <v>0.5</v>
      </c>
      <c r="Z16" s="48"/>
      <c r="AA16" s="48"/>
      <c r="AB16" s="48"/>
      <c r="AC16" s="179"/>
      <c r="AD16" s="41"/>
    </row>
    <row r="17" spans="1:30" ht="20.25" customHeight="1">
      <c r="A17" s="350"/>
      <c r="B17" s="590"/>
      <c r="C17" s="590"/>
      <c r="D17" s="34"/>
      <c r="E17" s="140"/>
      <c r="F17" s="97" t="s">
        <v>26</v>
      </c>
      <c r="G17" s="29"/>
      <c r="H17" s="46">
        <v>15</v>
      </c>
      <c r="I17" s="46">
        <v>15</v>
      </c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9"/>
      <c r="Z17" s="49">
        <f>SUM(H17:Y17)</f>
        <v>30</v>
      </c>
      <c r="AA17" s="49"/>
      <c r="AB17" s="49"/>
      <c r="AC17" s="187"/>
      <c r="AD17" s="41"/>
    </row>
    <row r="18" spans="1:30" ht="53.25" customHeight="1">
      <c r="A18" s="349">
        <v>5</v>
      </c>
      <c r="B18" s="590" t="s">
        <v>183</v>
      </c>
      <c r="C18" s="590"/>
      <c r="D18" s="436" t="s">
        <v>184</v>
      </c>
      <c r="E18" s="437"/>
      <c r="F18" s="165" t="s">
        <v>57</v>
      </c>
      <c r="G18" s="165" t="s">
        <v>58</v>
      </c>
      <c r="H18" s="55"/>
      <c r="I18" s="55"/>
      <c r="J18" s="160">
        <v>2</v>
      </c>
      <c r="K18" s="42"/>
      <c r="L18" s="42"/>
      <c r="M18" s="42"/>
      <c r="N18" s="42"/>
      <c r="O18" s="42"/>
      <c r="P18" s="42"/>
      <c r="Q18" s="42"/>
      <c r="R18" s="42">
        <v>6</v>
      </c>
      <c r="S18" s="42"/>
      <c r="T18" s="42"/>
      <c r="U18" s="42"/>
      <c r="V18" s="42"/>
      <c r="W18" s="42"/>
      <c r="X18" s="42">
        <f t="shared" ref="X18" si="6">SUM(P18:W18)</f>
        <v>6</v>
      </c>
      <c r="Y18" s="48">
        <f t="shared" ref="Y18" si="7">X18/18</f>
        <v>0.33333333333333331</v>
      </c>
      <c r="Z18" s="48"/>
      <c r="AA18" s="48"/>
      <c r="AB18" s="48"/>
      <c r="AC18" s="179" t="s">
        <v>188</v>
      </c>
      <c r="AD18" s="41"/>
    </row>
    <row r="19" spans="1:30" ht="16.5" customHeight="1">
      <c r="A19" s="350"/>
      <c r="B19" s="590"/>
      <c r="C19" s="590"/>
      <c r="D19" s="34"/>
      <c r="E19" s="170"/>
      <c r="F19" s="97" t="s">
        <v>26</v>
      </c>
      <c r="G19" s="29"/>
      <c r="H19" s="46"/>
      <c r="I19" s="46"/>
      <c r="J19" s="46">
        <v>30</v>
      </c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9"/>
      <c r="Z19" s="49">
        <f>SUM(H19:Y19)</f>
        <v>30</v>
      </c>
      <c r="AA19" s="49"/>
      <c r="AB19" s="49"/>
      <c r="AC19" s="41"/>
      <c r="AD19" s="41"/>
    </row>
    <row r="20" spans="1:30" ht="39" customHeight="1">
      <c r="A20" s="372">
        <v>6</v>
      </c>
      <c r="B20" s="517" t="s">
        <v>167</v>
      </c>
      <c r="C20" s="506"/>
      <c r="D20" s="434" t="s">
        <v>97</v>
      </c>
      <c r="E20" s="435"/>
      <c r="F20" s="290" t="s">
        <v>98</v>
      </c>
      <c r="G20" s="290" t="s">
        <v>25</v>
      </c>
      <c r="H20" s="160"/>
      <c r="I20" s="160">
        <v>1</v>
      </c>
      <c r="J20" s="160"/>
      <c r="K20" s="160"/>
      <c r="L20" s="42"/>
      <c r="M20" s="42"/>
      <c r="N20" s="42"/>
      <c r="O20" s="42"/>
      <c r="P20" s="42"/>
      <c r="Q20" s="42">
        <v>4</v>
      </c>
      <c r="R20" s="42"/>
      <c r="S20" s="42"/>
      <c r="T20" s="42"/>
      <c r="U20" s="42"/>
      <c r="V20" s="42"/>
      <c r="W20" s="42"/>
      <c r="X20" s="42">
        <f t="shared" ref="X20" si="8">SUM(P20:W20)</f>
        <v>4</v>
      </c>
      <c r="Y20" s="48">
        <f t="shared" ref="Y20" si="9">X20/18</f>
        <v>0.22222222222222221</v>
      </c>
      <c r="Z20" s="48"/>
      <c r="AA20" s="48"/>
      <c r="AB20" s="48"/>
      <c r="AC20" s="41"/>
      <c r="AD20" s="41"/>
    </row>
    <row r="21" spans="1:30" ht="16.5" customHeight="1">
      <c r="A21" s="373"/>
      <c r="B21" s="546"/>
      <c r="C21" s="508"/>
      <c r="D21" s="25"/>
      <c r="E21" s="26"/>
      <c r="F21" s="97" t="s">
        <v>26</v>
      </c>
      <c r="G21" s="133"/>
      <c r="H21" s="46"/>
      <c r="I21" s="46">
        <v>15</v>
      </c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9"/>
      <c r="Z21" s="49">
        <f>H21+I21+J21</f>
        <v>15</v>
      </c>
      <c r="AA21" s="49"/>
      <c r="AB21" s="49"/>
      <c r="AC21" s="41"/>
      <c r="AD21" s="41"/>
    </row>
    <row r="22" spans="1:30" ht="30" customHeight="1">
      <c r="A22" s="373"/>
      <c r="B22" s="546"/>
      <c r="C22" s="508"/>
      <c r="D22" s="473" t="s">
        <v>257</v>
      </c>
      <c r="E22" s="437"/>
      <c r="F22" s="303" t="s">
        <v>39</v>
      </c>
      <c r="G22" s="303" t="s">
        <v>36</v>
      </c>
      <c r="H22" s="42">
        <v>1</v>
      </c>
      <c r="I22" s="42"/>
      <c r="J22" s="42"/>
      <c r="K22" s="42"/>
      <c r="L22" s="42"/>
      <c r="M22" s="42"/>
      <c r="N22" s="42"/>
      <c r="O22" s="42"/>
      <c r="P22" s="42">
        <v>3</v>
      </c>
      <c r="Q22" s="42"/>
      <c r="R22" s="42"/>
      <c r="S22" s="42"/>
      <c r="T22" s="42"/>
      <c r="U22" s="42"/>
      <c r="V22" s="42"/>
      <c r="W22" s="42"/>
      <c r="X22" s="42">
        <f t="shared" ref="X22" si="10">SUM(P22:W22)</f>
        <v>3</v>
      </c>
      <c r="Y22" s="48">
        <f t="shared" ref="Y22" si="11">X22/18</f>
        <v>0.16666666666666666</v>
      </c>
      <c r="Z22" s="48"/>
      <c r="AA22" s="48"/>
      <c r="AB22" s="48"/>
      <c r="AC22" s="41"/>
      <c r="AD22" s="41"/>
    </row>
    <row r="23" spans="1:30" ht="16.5" customHeight="1">
      <c r="A23" s="433"/>
      <c r="B23" s="518"/>
      <c r="C23" s="512"/>
      <c r="D23" s="85"/>
      <c r="E23" s="26"/>
      <c r="F23" s="97" t="s">
        <v>26</v>
      </c>
      <c r="G23" s="133"/>
      <c r="H23" s="46">
        <v>15</v>
      </c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9"/>
      <c r="Z23" s="49">
        <f>H23+I23+J23</f>
        <v>15</v>
      </c>
      <c r="AA23" s="49"/>
      <c r="AB23" s="49"/>
      <c r="AC23" s="41"/>
      <c r="AD23" s="41"/>
    </row>
    <row r="24" spans="1:30" ht="42.75" customHeight="1">
      <c r="A24" s="349">
        <v>7</v>
      </c>
      <c r="B24" s="589" t="s">
        <v>158</v>
      </c>
      <c r="C24" s="589"/>
      <c r="D24" s="436" t="s">
        <v>159</v>
      </c>
      <c r="E24" s="437"/>
      <c r="F24" s="303" t="s">
        <v>35</v>
      </c>
      <c r="G24" s="345" t="s">
        <v>36</v>
      </c>
      <c r="H24" s="160">
        <v>2</v>
      </c>
      <c r="I24" s="42"/>
      <c r="J24" s="42"/>
      <c r="K24" s="42"/>
      <c r="L24" s="42"/>
      <c r="M24" s="42"/>
      <c r="N24" s="42"/>
      <c r="O24" s="42"/>
      <c r="P24" s="42">
        <v>4</v>
      </c>
      <c r="Q24" s="71"/>
      <c r="R24" s="71"/>
      <c r="S24" s="71"/>
      <c r="T24" s="71"/>
      <c r="U24" s="71"/>
      <c r="V24" s="71"/>
      <c r="W24" s="71"/>
      <c r="X24" s="42">
        <f t="shared" ref="X24" si="12">SUM(P24:W24)</f>
        <v>4</v>
      </c>
      <c r="Y24" s="48">
        <f t="shared" ref="Y24" si="13">X24/18</f>
        <v>0.22222222222222221</v>
      </c>
      <c r="Z24" s="180"/>
      <c r="AA24" s="48"/>
      <c r="AB24" s="48"/>
      <c r="AC24" s="41"/>
      <c r="AD24" s="41"/>
    </row>
    <row r="25" spans="1:30" ht="16.5" customHeight="1">
      <c r="A25" s="351"/>
      <c r="B25" s="589"/>
      <c r="C25" s="589"/>
      <c r="D25" s="85"/>
      <c r="E25" s="26"/>
      <c r="F25" s="97" t="s">
        <v>26</v>
      </c>
      <c r="G25" s="133"/>
      <c r="H25" s="46">
        <v>30</v>
      </c>
      <c r="I25" s="46"/>
      <c r="J25" s="46"/>
      <c r="K25" s="46"/>
      <c r="L25" s="46"/>
      <c r="M25" s="46"/>
      <c r="N25" s="46"/>
      <c r="O25" s="46"/>
      <c r="P25" s="46"/>
      <c r="Q25" s="44"/>
      <c r="R25" s="44"/>
      <c r="S25" s="44"/>
      <c r="T25" s="44"/>
      <c r="U25" s="44"/>
      <c r="V25" s="44"/>
      <c r="W25" s="44"/>
      <c r="X25" s="46"/>
      <c r="Y25" s="49"/>
      <c r="Z25" s="49">
        <f>H25+I25+J25</f>
        <v>30</v>
      </c>
      <c r="AA25" s="49"/>
      <c r="AB25" s="49"/>
      <c r="AC25" s="41"/>
      <c r="AD25" s="41"/>
    </row>
    <row r="26" spans="1:30" ht="28.5" customHeight="1">
      <c r="A26" s="349">
        <v>8</v>
      </c>
      <c r="B26" s="510" t="s">
        <v>237</v>
      </c>
      <c r="C26" s="510"/>
      <c r="D26" s="469" t="s">
        <v>97</v>
      </c>
      <c r="E26" s="470"/>
      <c r="F26" s="586" t="s">
        <v>98</v>
      </c>
      <c r="G26" s="586" t="s">
        <v>25</v>
      </c>
      <c r="H26" s="160">
        <v>1</v>
      </c>
      <c r="I26" s="160"/>
      <c r="J26" s="160">
        <v>3</v>
      </c>
      <c r="K26" s="160"/>
      <c r="L26" s="42"/>
      <c r="M26" s="42"/>
      <c r="N26" s="42"/>
      <c r="O26" s="42"/>
      <c r="P26" s="42">
        <v>4</v>
      </c>
      <c r="Q26" s="42"/>
      <c r="R26" s="42">
        <v>17</v>
      </c>
      <c r="S26" s="42"/>
      <c r="T26" s="42"/>
      <c r="U26" s="42"/>
      <c r="V26" s="42"/>
      <c r="W26" s="42"/>
      <c r="X26" s="42">
        <f t="shared" ref="X26" si="14">SUM(P26:W26)</f>
        <v>21</v>
      </c>
      <c r="Y26" s="48">
        <f t="shared" ref="Y26" si="15">X26/18</f>
        <v>1.1666666666666667</v>
      </c>
      <c r="Z26" s="48"/>
      <c r="AA26" s="48"/>
      <c r="AB26" s="48"/>
      <c r="AC26" s="187" t="s">
        <v>186</v>
      </c>
      <c r="AD26" s="41"/>
    </row>
    <row r="27" spans="1:30" ht="18.75" customHeight="1">
      <c r="A27" s="350"/>
      <c r="B27" s="510"/>
      <c r="C27" s="510"/>
      <c r="D27" s="588"/>
      <c r="E27" s="504"/>
      <c r="F27" s="587"/>
      <c r="G27" s="587"/>
      <c r="H27" s="160">
        <v>2</v>
      </c>
      <c r="I27" s="160"/>
      <c r="J27" s="160"/>
      <c r="K27" s="160"/>
      <c r="L27" s="42"/>
      <c r="M27" s="42"/>
      <c r="N27" s="42"/>
      <c r="O27" s="42"/>
      <c r="P27" s="42">
        <v>8</v>
      </c>
      <c r="Q27" s="42"/>
      <c r="R27" s="42"/>
      <c r="S27" s="42"/>
      <c r="T27" s="42"/>
      <c r="U27" s="42"/>
      <c r="V27" s="42"/>
      <c r="W27" s="42"/>
      <c r="X27" s="42">
        <f t="shared" ref="X27" si="16">SUM(P27:W27)</f>
        <v>8</v>
      </c>
      <c r="Y27" s="48">
        <f t="shared" ref="Y27" si="17">X27/18</f>
        <v>0.44444444444444442</v>
      </c>
      <c r="Z27" s="48"/>
      <c r="AA27" s="48"/>
      <c r="AB27" s="48"/>
      <c r="AC27" s="333" t="s">
        <v>254</v>
      </c>
      <c r="AD27" s="41"/>
    </row>
    <row r="28" spans="1:30" ht="16.5" customHeight="1">
      <c r="A28" s="350"/>
      <c r="B28" s="510"/>
      <c r="C28" s="510"/>
      <c r="D28" s="139"/>
      <c r="E28" s="157"/>
      <c r="F28" s="97" t="s">
        <v>26</v>
      </c>
      <c r="G28" s="29"/>
      <c r="H28" s="46">
        <v>45</v>
      </c>
      <c r="I28" s="46"/>
      <c r="J28" s="46">
        <v>45</v>
      </c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9"/>
      <c r="Z28" s="49">
        <f>H28+I28+J28</f>
        <v>90</v>
      </c>
      <c r="AA28" s="49"/>
      <c r="AB28" s="49"/>
      <c r="AC28" s="41"/>
      <c r="AD28" s="41"/>
    </row>
    <row r="29" spans="1:30" ht="34.5" customHeight="1">
      <c r="A29" s="349">
        <v>9</v>
      </c>
      <c r="B29" s="510" t="s">
        <v>224</v>
      </c>
      <c r="C29" s="510"/>
      <c r="D29" s="437" t="s">
        <v>223</v>
      </c>
      <c r="E29" s="444"/>
      <c r="F29" s="303" t="s">
        <v>57</v>
      </c>
      <c r="G29" s="165" t="s">
        <v>58</v>
      </c>
      <c r="H29" s="32">
        <v>1</v>
      </c>
      <c r="I29" s="42">
        <v>1</v>
      </c>
      <c r="J29" s="42"/>
      <c r="K29" s="42"/>
      <c r="L29" s="42"/>
      <c r="M29" s="42"/>
      <c r="N29" s="42"/>
      <c r="O29" s="42"/>
      <c r="P29" s="42">
        <v>2</v>
      </c>
      <c r="Q29" s="42">
        <v>5</v>
      </c>
      <c r="R29" s="42"/>
      <c r="S29" s="42"/>
      <c r="T29" s="42"/>
      <c r="U29" s="42"/>
      <c r="V29" s="42"/>
      <c r="W29" s="42"/>
      <c r="X29" s="42">
        <f t="shared" ref="X29" si="18">SUM(P29:W29)</f>
        <v>7</v>
      </c>
      <c r="Y29" s="48">
        <f t="shared" ref="Y29" si="19">X29/18</f>
        <v>0.3888888888888889</v>
      </c>
      <c r="Z29" s="48"/>
      <c r="AA29" s="48"/>
      <c r="AB29" s="48"/>
      <c r="AC29" s="187"/>
      <c r="AD29" s="41"/>
    </row>
    <row r="30" spans="1:30" ht="15" customHeight="1">
      <c r="A30" s="350"/>
      <c r="B30" s="510"/>
      <c r="C30" s="510"/>
      <c r="D30" s="34"/>
      <c r="E30" s="198"/>
      <c r="F30" s="97" t="s">
        <v>26</v>
      </c>
      <c r="G30" s="29"/>
      <c r="H30" s="30">
        <v>15</v>
      </c>
      <c r="I30" s="46">
        <v>15</v>
      </c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9"/>
      <c r="Z30" s="49">
        <f>H30+I30+J30</f>
        <v>30</v>
      </c>
      <c r="AA30" s="49"/>
      <c r="AB30" s="49"/>
      <c r="AC30" s="187"/>
      <c r="AD30" s="41"/>
    </row>
    <row r="31" spans="1:30" ht="29.25" customHeight="1">
      <c r="A31" s="349">
        <v>10</v>
      </c>
      <c r="B31" s="510" t="s">
        <v>265</v>
      </c>
      <c r="C31" s="510"/>
      <c r="D31" s="513" t="s">
        <v>256</v>
      </c>
      <c r="E31" s="435"/>
      <c r="F31" s="165" t="s">
        <v>24</v>
      </c>
      <c r="G31" s="343" t="s">
        <v>25</v>
      </c>
      <c r="H31" s="55">
        <v>2</v>
      </c>
      <c r="I31" s="55"/>
      <c r="J31" s="42"/>
      <c r="K31" s="42"/>
      <c r="L31" s="42"/>
      <c r="M31" s="42"/>
      <c r="N31" s="42"/>
      <c r="O31" s="42"/>
      <c r="P31" s="42">
        <v>6</v>
      </c>
      <c r="Q31" s="42"/>
      <c r="R31" s="42"/>
      <c r="S31" s="42"/>
      <c r="T31" s="42"/>
      <c r="U31" s="42"/>
      <c r="V31" s="42"/>
      <c r="W31" s="42"/>
      <c r="X31" s="42">
        <f t="shared" ref="X31" si="20">SUM(P31:W31)</f>
        <v>6</v>
      </c>
      <c r="Y31" s="48">
        <f t="shared" ref="Y31" si="21">X31/18</f>
        <v>0.33333333333333331</v>
      </c>
      <c r="Z31" s="48"/>
      <c r="AA31" s="48"/>
      <c r="AB31" s="48"/>
      <c r="AC31" s="187"/>
      <c r="AD31" s="41"/>
    </row>
    <row r="32" spans="1:30" ht="17.25" customHeight="1">
      <c r="A32" s="351"/>
      <c r="B32" s="510"/>
      <c r="C32" s="510"/>
      <c r="D32" s="577"/>
      <c r="E32" s="578"/>
      <c r="F32" s="97" t="s">
        <v>26</v>
      </c>
      <c r="G32" s="29"/>
      <c r="H32" s="46">
        <v>30</v>
      </c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9"/>
      <c r="Z32" s="49">
        <f>SUM(H32:Y32)</f>
        <v>30</v>
      </c>
      <c r="AA32" s="49"/>
      <c r="AB32" s="49"/>
      <c r="AC32" s="187"/>
      <c r="AD32" s="41"/>
    </row>
    <row r="33" spans="1:28" ht="28.5" customHeight="1">
      <c r="A33" s="105"/>
      <c r="B33" s="581" t="s">
        <v>66</v>
      </c>
      <c r="C33" s="542"/>
      <c r="D33" s="542"/>
      <c r="E33" s="543"/>
      <c r="F33" s="116" t="s">
        <v>50</v>
      </c>
      <c r="G33" s="36"/>
      <c r="H33" s="189">
        <f>H10+H12+H14+H16+H18+H20+H22+H24+H26+H27+H29+H31</f>
        <v>13</v>
      </c>
      <c r="I33" s="189">
        <f t="shared" ref="I33:O33" si="22">I10+I12+I14+I16+I18+I20+I22+I24+I26+I27+I29+I31</f>
        <v>5</v>
      </c>
      <c r="J33" s="189">
        <f t="shared" si="22"/>
        <v>9</v>
      </c>
      <c r="K33" s="189">
        <f t="shared" si="22"/>
        <v>0</v>
      </c>
      <c r="L33" s="189">
        <f t="shared" si="22"/>
        <v>0</v>
      </c>
      <c r="M33" s="189">
        <f t="shared" si="22"/>
        <v>0</v>
      </c>
      <c r="N33" s="189">
        <f t="shared" si="22"/>
        <v>0</v>
      </c>
      <c r="O33" s="189">
        <f t="shared" si="22"/>
        <v>0</v>
      </c>
      <c r="P33" s="189"/>
      <c r="Q33" s="189"/>
      <c r="R33" s="189"/>
      <c r="S33" s="189"/>
      <c r="T33" s="189"/>
      <c r="U33" s="189"/>
      <c r="V33" s="189"/>
      <c r="W33" s="189"/>
      <c r="X33" s="189">
        <f>SUM(X10:X32)</f>
        <v>113</v>
      </c>
      <c r="Y33" s="189">
        <f>SUM(Y10:Y32)</f>
        <v>6.2777777777777786</v>
      </c>
      <c r="Z33" s="182"/>
      <c r="AA33" s="182"/>
      <c r="AB33" s="182"/>
    </row>
    <row r="34" spans="1:28" ht="26.25" customHeight="1">
      <c r="A34" s="40"/>
      <c r="B34" s="582"/>
      <c r="C34" s="583"/>
      <c r="D34" s="583"/>
      <c r="E34" s="584"/>
      <c r="F34" s="124" t="s">
        <v>26</v>
      </c>
      <c r="G34" s="39"/>
      <c r="H34" s="40">
        <f>H11+H13+H15+H17+H19+H21+H23+H25+H28+H30+H32</f>
        <v>195</v>
      </c>
      <c r="I34" s="40">
        <f t="shared" ref="I34:O34" si="23">I11+I13+I15+I17+I19+I21+I23+I25+I28+I30+I32</f>
        <v>75</v>
      </c>
      <c r="J34" s="40">
        <f t="shared" si="23"/>
        <v>135</v>
      </c>
      <c r="K34" s="40">
        <f t="shared" si="23"/>
        <v>0</v>
      </c>
      <c r="L34" s="40">
        <f t="shared" si="23"/>
        <v>0</v>
      </c>
      <c r="M34" s="40">
        <f t="shared" si="23"/>
        <v>0</v>
      </c>
      <c r="N34" s="40">
        <f t="shared" si="23"/>
        <v>0</v>
      </c>
      <c r="O34" s="40">
        <f t="shared" si="23"/>
        <v>0</v>
      </c>
      <c r="P34" s="40"/>
      <c r="Q34" s="40"/>
      <c r="R34" s="40"/>
      <c r="S34" s="40"/>
      <c r="T34" s="40"/>
      <c r="U34" s="40"/>
      <c r="V34" s="40"/>
      <c r="W34" s="40"/>
      <c r="X34" s="40"/>
      <c r="Y34" s="47"/>
      <c r="Z34" s="47">
        <f>SUM(Z10:Z32)</f>
        <v>405</v>
      </c>
      <c r="AA34" s="47"/>
      <c r="AB34" s="47"/>
    </row>
    <row r="36" spans="1:28">
      <c r="B36" s="348" t="s">
        <v>51</v>
      </c>
      <c r="C36" s="348"/>
      <c r="D36">
        <f>H33+I33+J33+K33</f>
        <v>27</v>
      </c>
      <c r="E36" s="41"/>
      <c r="V36" s="147"/>
      <c r="Z36" s="185"/>
      <c r="AA36" s="185"/>
      <c r="AB36" s="185"/>
    </row>
    <row r="37" spans="1:28">
      <c r="AA37" s="16"/>
      <c r="AB37" s="16"/>
    </row>
    <row r="38" spans="1:28">
      <c r="B38" s="585" t="s">
        <v>52</v>
      </c>
      <c r="C38" s="585"/>
      <c r="D38">
        <f>Z34</f>
        <v>405</v>
      </c>
    </row>
    <row r="40" spans="1:28">
      <c r="B40" s="509" t="s">
        <v>244</v>
      </c>
      <c r="C40" s="509"/>
      <c r="D40">
        <v>10</v>
      </c>
    </row>
    <row r="41" spans="1:28">
      <c r="B41" s="348"/>
      <c r="C41" s="348"/>
    </row>
    <row r="44" spans="1:28">
      <c r="B44" s="462"/>
      <c r="C44" s="462"/>
      <c r="D44" s="462"/>
      <c r="E44" s="462"/>
    </row>
  </sheetData>
  <autoFilter ref="B4:AB34">
    <filterColumn colId="0" showButton="0"/>
    <filterColumn colId="2" showButton="0"/>
    <filterColumn colId="6" showButton="0"/>
    <filterColumn colId="9" showButton="0"/>
    <filterColumn colId="10" showButton="0"/>
    <filterColumn colId="11" showButton="0"/>
    <filterColumn colId="12" showButton="0"/>
  </autoFilter>
  <mergeCells count="66">
    <mergeCell ref="B18:C19"/>
    <mergeCell ref="P2:S2"/>
    <mergeCell ref="H8:O8"/>
    <mergeCell ref="P9:W9"/>
    <mergeCell ref="U4:U8"/>
    <mergeCell ref="V4:V8"/>
    <mergeCell ref="W4:W8"/>
    <mergeCell ref="S4:S8"/>
    <mergeCell ref="T4:T8"/>
    <mergeCell ref="P4:P8"/>
    <mergeCell ref="Q4:Q8"/>
    <mergeCell ref="R4:R8"/>
    <mergeCell ref="J4:J7"/>
    <mergeCell ref="D18:E18"/>
    <mergeCell ref="B16:C17"/>
    <mergeCell ref="D16:E16"/>
    <mergeCell ref="F26:F27"/>
    <mergeCell ref="G26:G27"/>
    <mergeCell ref="D26:E27"/>
    <mergeCell ref="D20:E20"/>
    <mergeCell ref="B24:C25"/>
    <mergeCell ref="D24:E24"/>
    <mergeCell ref="B26:C28"/>
    <mergeCell ref="D22:E22"/>
    <mergeCell ref="B20:C23"/>
    <mergeCell ref="B41:C41"/>
    <mergeCell ref="B44:E44"/>
    <mergeCell ref="B40:C40"/>
    <mergeCell ref="B33:E33"/>
    <mergeCell ref="B34:E34"/>
    <mergeCell ref="B36:C36"/>
    <mergeCell ref="B38:C38"/>
    <mergeCell ref="AB4:AB9"/>
    <mergeCell ref="B10:C11"/>
    <mergeCell ref="B12:C13"/>
    <mergeCell ref="B14:C15"/>
    <mergeCell ref="D14:E14"/>
    <mergeCell ref="AA4:AA9"/>
    <mergeCell ref="D10:E10"/>
    <mergeCell ref="Y4:Y9"/>
    <mergeCell ref="Z4:Z9"/>
    <mergeCell ref="K4:O7"/>
    <mergeCell ref="B4:C9"/>
    <mergeCell ref="X4:X9"/>
    <mergeCell ref="F4:F9"/>
    <mergeCell ref="G4:G9"/>
    <mergeCell ref="H4:I7"/>
    <mergeCell ref="D4:E9"/>
    <mergeCell ref="A4:A9"/>
    <mergeCell ref="A10:A11"/>
    <mergeCell ref="A12:A13"/>
    <mergeCell ref="D12:E12"/>
    <mergeCell ref="D13:E13"/>
    <mergeCell ref="A18:A19"/>
    <mergeCell ref="A24:A25"/>
    <mergeCell ref="A26:A28"/>
    <mergeCell ref="A14:A15"/>
    <mergeCell ref="A16:A17"/>
    <mergeCell ref="A20:A23"/>
    <mergeCell ref="D31:E31"/>
    <mergeCell ref="D32:E32"/>
    <mergeCell ref="A31:A32"/>
    <mergeCell ref="B31:C32"/>
    <mergeCell ref="A29:A30"/>
    <mergeCell ref="B29:C30"/>
    <mergeCell ref="D29:E29"/>
  </mergeCells>
  <pageMargins left="0.7" right="0.7" top="0.75" bottom="0.75" header="0.3" footer="0.3"/>
  <pageSetup paperSize="9" scale="6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5"/>
  <sheetViews>
    <sheetView tabSelected="1" workbookViewId="0">
      <selection activeCell="D7" sqref="D7"/>
    </sheetView>
  </sheetViews>
  <sheetFormatPr defaultColWidth="9" defaultRowHeight="15"/>
  <cols>
    <col min="1" max="1" width="41.7109375" customWidth="1"/>
    <col min="2" max="2" width="15.42578125" customWidth="1"/>
    <col min="3" max="4" width="11" customWidth="1"/>
    <col min="7" max="7" width="12.42578125" customWidth="1"/>
    <col min="8" max="8" width="12.7109375" customWidth="1"/>
    <col min="9" max="9" width="11.42578125" customWidth="1"/>
    <col min="10" max="10" width="12.42578125" customWidth="1"/>
    <col min="11" max="11" width="13.5703125" customWidth="1"/>
  </cols>
  <sheetData>
    <row r="1" spans="1:18">
      <c r="H1" s="601" t="s">
        <v>273</v>
      </c>
      <c r="I1" s="348"/>
      <c r="J1" s="348"/>
      <c r="K1" s="348"/>
    </row>
    <row r="2" spans="1:18" ht="21.75" customHeight="1">
      <c r="A2" s="2" t="s">
        <v>274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4" spans="1:18" ht="15.75">
      <c r="A4" s="3"/>
      <c r="B4" s="3"/>
      <c r="C4" s="3"/>
      <c r="D4" s="3"/>
      <c r="E4" s="3"/>
      <c r="F4" s="3"/>
      <c r="G4" s="3"/>
      <c r="H4" s="3"/>
      <c r="I4" s="3"/>
    </row>
    <row r="5" spans="1:18" ht="68.25" customHeight="1">
      <c r="A5" s="593" t="s">
        <v>101</v>
      </c>
      <c r="B5" s="411" t="s">
        <v>50</v>
      </c>
      <c r="C5" s="411" t="s">
        <v>230</v>
      </c>
      <c r="D5" s="414" t="s">
        <v>102</v>
      </c>
      <c r="E5" s="414"/>
      <c r="F5" s="414"/>
      <c r="G5" s="414"/>
      <c r="H5" s="595" t="s">
        <v>252</v>
      </c>
      <c r="I5" s="411" t="s">
        <v>103</v>
      </c>
      <c r="J5" s="597" t="s">
        <v>104</v>
      </c>
      <c r="K5" s="599" t="s">
        <v>105</v>
      </c>
    </row>
    <row r="6" spans="1:18" ht="48.75" customHeight="1">
      <c r="A6" s="594"/>
      <c r="B6" s="413"/>
      <c r="C6" s="413"/>
      <c r="D6" s="4" t="s">
        <v>7</v>
      </c>
      <c r="E6" s="5" t="s">
        <v>8</v>
      </c>
      <c r="F6" s="5" t="s">
        <v>9</v>
      </c>
      <c r="G6" s="5" t="s">
        <v>106</v>
      </c>
      <c r="H6" s="596"/>
      <c r="I6" s="413"/>
      <c r="J6" s="598"/>
      <c r="K6" s="600"/>
    </row>
    <row r="7" spans="1:18" ht="63" customHeight="1">
      <c r="A7" s="6" t="s">
        <v>107</v>
      </c>
      <c r="B7" s="7">
        <f>'худож. направленности'!H77+'худож. направленности'!I77+'худож. направленности'!J77+'худож. направленности'!K77+'худож. направленности'!L77+'худож. направленности'!M77+'худож. направленности'!N77+'худож. направленности'!O77+'худож. направленности'!P77+'худож. направленности'!Q77+'худож. направленности'!R77+'декор.-прикл.'!H32+'декор.-прикл.'!I32+'декор.-прикл.'!J32</f>
        <v>105</v>
      </c>
      <c r="C7" s="7">
        <v>32</v>
      </c>
      <c r="D7" s="7">
        <f>'худож. направленности'!H78+'декор.-прикл.'!H33</f>
        <v>765</v>
      </c>
      <c r="E7" s="7">
        <f>'худож. направленности'!I78+'декор.-прикл.'!I33</f>
        <v>366</v>
      </c>
      <c r="F7" s="7">
        <f>'худож. направленности'!J78+'декор.-прикл.'!J33</f>
        <v>139</v>
      </c>
      <c r="G7" s="7">
        <f>'худож. направленности'!K78+'худож. направленности'!L78+'худож. направленности'!M78+'худож. направленности'!N78+'худож. направленности'!O78+'худож. направленности'!P78+'худож. направленности'!Q78+'худож. направленности'!R78+'декор.-прикл.'!K33+'декор.-прикл.'!L33</f>
        <v>215</v>
      </c>
      <c r="H7" s="154">
        <f>'худож. направленности'!AG82+'худож. направленности'!AI82+'декор.-прикл.'!AB33</f>
        <v>1485</v>
      </c>
      <c r="I7" s="8">
        <f>'худож. направленности'!AD77+'декор.-прикл.'!Z32</f>
        <v>487</v>
      </c>
      <c r="J7" s="17">
        <f>'худож. направленности'!AD77+'декор.-прикл.'!Z32</f>
        <v>487</v>
      </c>
      <c r="K7" s="18">
        <f>'худож. направленности'!AH77</f>
        <v>54</v>
      </c>
    </row>
    <row r="8" spans="1:18" ht="60.75" customHeight="1">
      <c r="A8" s="9" t="s">
        <v>108</v>
      </c>
      <c r="B8" s="7">
        <f>'соц-педагогич'!D51</f>
        <v>43</v>
      </c>
      <c r="C8" s="7">
        <v>15</v>
      </c>
      <c r="D8" s="7">
        <f>'соц-педагогич'!H49</f>
        <v>511</v>
      </c>
      <c r="E8" s="7">
        <f>'соц-педагогич'!I49</f>
        <v>91</v>
      </c>
      <c r="F8" s="7">
        <f>'соц-педагогич'!J49</f>
        <v>13</v>
      </c>
      <c r="G8" s="7">
        <f>'соц-педагогич'!K49+'соц-педагогич'!L49</f>
        <v>0</v>
      </c>
      <c r="H8" s="154">
        <f>'соц-педагогич'!Z49</f>
        <v>615</v>
      </c>
      <c r="I8" s="8"/>
      <c r="J8" s="18">
        <f>'соц-педагогич'!X48</f>
        <v>161</v>
      </c>
      <c r="K8" s="19"/>
    </row>
    <row r="9" spans="1:18" ht="55.5" customHeight="1">
      <c r="A9" s="9" t="s">
        <v>109</v>
      </c>
      <c r="B9" s="7">
        <f>естествен.!D44</f>
        <v>48</v>
      </c>
      <c r="C9" s="7">
        <v>14</v>
      </c>
      <c r="D9" s="7">
        <f>естествен.!H42</f>
        <v>375</v>
      </c>
      <c r="E9" s="7">
        <f>естествен.!I42</f>
        <v>120</v>
      </c>
      <c r="F9" s="7">
        <f>естествен.!J42</f>
        <v>90</v>
      </c>
      <c r="G9" s="7">
        <f>естествен.!K42+естествен.!L42</f>
        <v>60</v>
      </c>
      <c r="H9" s="154">
        <f>естествен.!D46</f>
        <v>720</v>
      </c>
      <c r="I9" s="8">
        <f>естествен.!AA41</f>
        <v>9.2777777777777803</v>
      </c>
      <c r="J9" s="18">
        <f>естествен.!Z41</f>
        <v>192</v>
      </c>
      <c r="K9" s="19"/>
    </row>
    <row r="10" spans="1:18" ht="69.75" customHeight="1">
      <c r="A10" s="9" t="s">
        <v>110</v>
      </c>
      <c r="B10" s="7">
        <f>физкульт!D34</f>
        <v>25</v>
      </c>
      <c r="C10" s="7">
        <v>8</v>
      </c>
      <c r="D10" s="7">
        <f>физкульт!H32</f>
        <v>138</v>
      </c>
      <c r="E10" s="7">
        <f>физкульт!I32</f>
        <v>75</v>
      </c>
      <c r="F10" s="7">
        <f>физкульт!J32</f>
        <v>90</v>
      </c>
      <c r="G10" s="7">
        <f>физкульт!K32+физкульт!L32</f>
        <v>42</v>
      </c>
      <c r="H10" s="154">
        <f>физкульт!Z32</f>
        <v>345</v>
      </c>
      <c r="I10" s="8">
        <f>физкульт!Y31</f>
        <v>7.166666666666667</v>
      </c>
      <c r="J10" s="18">
        <f>физкульт!X31</f>
        <v>135</v>
      </c>
      <c r="K10" s="19"/>
    </row>
    <row r="11" spans="1:18" ht="63" customHeight="1">
      <c r="A11" s="9" t="s">
        <v>111</v>
      </c>
      <c r="B11" s="7">
        <f>технич.!D36</f>
        <v>27</v>
      </c>
      <c r="C11" s="7">
        <v>10</v>
      </c>
      <c r="D11" s="7">
        <f>технич.!H34</f>
        <v>195</v>
      </c>
      <c r="E11" s="7">
        <f>технич.!I34</f>
        <v>75</v>
      </c>
      <c r="F11" s="7">
        <f>технич.!J34</f>
        <v>135</v>
      </c>
      <c r="G11" s="7">
        <f>технич.!K34</f>
        <v>0</v>
      </c>
      <c r="H11" s="154">
        <f>технич.!D38</f>
        <v>405</v>
      </c>
      <c r="I11" s="8">
        <f>технич.!Y33</f>
        <v>6.2777777777777786</v>
      </c>
      <c r="J11" s="18">
        <f>технич.!X33</f>
        <v>113</v>
      </c>
      <c r="K11" s="19"/>
    </row>
    <row r="12" spans="1:18" ht="33.75" customHeight="1">
      <c r="A12" s="10"/>
      <c r="B12" s="10"/>
      <c r="C12" s="10"/>
      <c r="D12" s="10"/>
      <c r="E12" s="10"/>
      <c r="F12" s="10"/>
      <c r="G12" s="10"/>
      <c r="H12" s="11"/>
      <c r="I12" s="12"/>
      <c r="J12" s="19"/>
      <c r="K12" s="19"/>
      <c r="O12" s="16"/>
    </row>
    <row r="13" spans="1:18" ht="44.25" customHeight="1">
      <c r="A13" s="13" t="s">
        <v>112</v>
      </c>
      <c r="B13" s="14">
        <f>SUM(B7:B12)</f>
        <v>248</v>
      </c>
      <c r="C13" s="14">
        <f>SUM(C7:C11)</f>
        <v>79</v>
      </c>
      <c r="D13" s="14">
        <f>D7+D8+D9+D10+D11</f>
        <v>1984</v>
      </c>
      <c r="E13" s="14">
        <f>E7+E8+E9+E10+E11</f>
        <v>727</v>
      </c>
      <c r="F13" s="14">
        <f t="shared" ref="F13:G13" si="0">F7+F8+F9+F10+F11</f>
        <v>467</v>
      </c>
      <c r="G13" s="14">
        <f t="shared" si="0"/>
        <v>317</v>
      </c>
      <c r="H13" s="15">
        <f>H7+H8+H10+H9+H11</f>
        <v>3570</v>
      </c>
      <c r="I13" s="15">
        <f>SUM(I7:I11)</f>
        <v>509.72222222222223</v>
      </c>
      <c r="J13" s="15">
        <f>SUM(J7:J11)</f>
        <v>1088</v>
      </c>
      <c r="K13" s="20">
        <f>SUM(K7:K12)</f>
        <v>54</v>
      </c>
      <c r="M13" s="16"/>
    </row>
    <row r="14" spans="1:18">
      <c r="J14" s="16"/>
    </row>
    <row r="15" spans="1:18">
      <c r="G15" s="147"/>
      <c r="H15" s="16"/>
      <c r="J15" s="16"/>
      <c r="K15" s="16"/>
    </row>
    <row r="16" spans="1:18" ht="18.75">
      <c r="H16" s="16"/>
      <c r="J16" s="300"/>
      <c r="K16" s="300"/>
    </row>
    <row r="17" spans="8:11" ht="18.75">
      <c r="J17" s="300"/>
      <c r="K17" s="300"/>
    </row>
    <row r="18" spans="8:11">
      <c r="H18" s="16"/>
    </row>
    <row r="85" spans="33:33">
      <c r="AG85">
        <f>+H7</f>
        <v>1485</v>
      </c>
    </row>
  </sheetData>
  <mergeCells count="9">
    <mergeCell ref="H1:K1"/>
    <mergeCell ref="D5:G5"/>
    <mergeCell ref="A5:A6"/>
    <mergeCell ref="B5:B6"/>
    <mergeCell ref="H5:H6"/>
    <mergeCell ref="I5:I6"/>
    <mergeCell ref="J5:J6"/>
    <mergeCell ref="K5:K6"/>
    <mergeCell ref="C5:C6"/>
  </mergeCells>
  <pageMargins left="0.7" right="0.7" top="0.75" bottom="0.75" header="0.3" footer="0.3"/>
  <pageSetup paperSize="9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худож. направленности</vt:lpstr>
      <vt:lpstr>декор.-прикл.</vt:lpstr>
      <vt:lpstr>соц-педагогич</vt:lpstr>
      <vt:lpstr>естествен.</vt:lpstr>
      <vt:lpstr>физкульт</vt:lpstr>
      <vt:lpstr>технич.</vt:lpstr>
      <vt:lpstr>итого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2024-10-14T14:45:47Z</cp:lastPrinted>
  <dcterms:created xsi:type="dcterms:W3CDTF">2006-09-16T00:00:00Z</dcterms:created>
  <dcterms:modified xsi:type="dcterms:W3CDTF">2024-10-29T09:42:06Z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1049-11.2.0.9363</vt:lpwstr>
  </property>
</Properties>
</file>