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/>
  </bookViews>
  <sheets>
    <sheet name="худож. направленности" sheetId="1" r:id="rId1"/>
    <sheet name="декор.-прикл." sheetId="2" r:id="rId2"/>
    <sheet name="соц-педагогич" sheetId="3" r:id="rId3"/>
    <sheet name="естествен." sheetId="4" r:id="rId4"/>
    <sheet name="физкульт" sheetId="5" r:id="rId5"/>
    <sheet name="технич." sheetId="6" r:id="rId6"/>
    <sheet name="итого" sheetId="7" r:id="rId7"/>
    <sheet name="мониторинг" sheetId="8" r:id="rId8"/>
  </sheets>
  <calcPr calcId="162913"/>
</workbook>
</file>

<file path=xl/calcChain.xml><?xml version="1.0" encoding="utf-8"?>
<calcChain xmlns="http://schemas.openxmlformats.org/spreadsheetml/2006/main">
  <c r="J8" i="8" l="1"/>
  <c r="G47" i="3" l="1"/>
  <c r="D8" i="7" s="1"/>
  <c r="H47" i="3"/>
  <c r="I47" i="3"/>
  <c r="J47" i="3"/>
  <c r="K47" i="3"/>
  <c r="L47" i="3"/>
  <c r="M47" i="3"/>
  <c r="F47" i="3"/>
  <c r="C8" i="7" s="1"/>
  <c r="G46" i="3"/>
  <c r="H46" i="3"/>
  <c r="I46" i="3"/>
  <c r="J46" i="3"/>
  <c r="K46" i="3"/>
  <c r="L46" i="3"/>
  <c r="M46" i="3"/>
  <c r="F46" i="3"/>
  <c r="X39" i="3"/>
  <c r="V38" i="3"/>
  <c r="W38" i="3" s="1"/>
  <c r="X45" i="3"/>
  <c r="W44" i="3"/>
  <c r="G38" i="4"/>
  <c r="H38" i="4"/>
  <c r="I38" i="4"/>
  <c r="J38" i="4"/>
  <c r="K38" i="4"/>
  <c r="L38" i="4"/>
  <c r="M38" i="4"/>
  <c r="N38" i="4"/>
  <c r="O38" i="4"/>
  <c r="P38" i="4"/>
  <c r="F38" i="4"/>
  <c r="Z37" i="4"/>
  <c r="G37" i="4"/>
  <c r="H37" i="4"/>
  <c r="I37" i="4"/>
  <c r="J37" i="4"/>
  <c r="K37" i="4"/>
  <c r="L37" i="4"/>
  <c r="M37" i="4"/>
  <c r="N37" i="4"/>
  <c r="O37" i="4"/>
  <c r="P37" i="4"/>
  <c r="F37" i="4"/>
  <c r="G47" i="2"/>
  <c r="H47" i="2"/>
  <c r="I47" i="2"/>
  <c r="J47" i="2"/>
  <c r="K47" i="2"/>
  <c r="L47" i="2"/>
  <c r="M47" i="2"/>
  <c r="N47" i="2"/>
  <c r="O47" i="2"/>
  <c r="F47" i="2"/>
  <c r="G46" i="2"/>
  <c r="H46" i="2"/>
  <c r="I46" i="2"/>
  <c r="J46" i="2"/>
  <c r="K46" i="2"/>
  <c r="L46" i="2"/>
  <c r="M46" i="2"/>
  <c r="N46" i="2"/>
  <c r="O46" i="2"/>
  <c r="F46" i="2"/>
  <c r="G31" i="5"/>
  <c r="H31" i="5"/>
  <c r="I31" i="5"/>
  <c r="J31" i="5"/>
  <c r="K31" i="5"/>
  <c r="L31" i="5"/>
  <c r="M31" i="5"/>
  <c r="F31" i="5"/>
  <c r="G30" i="5"/>
  <c r="H30" i="5"/>
  <c r="I30" i="5"/>
  <c r="J30" i="5"/>
  <c r="K30" i="5"/>
  <c r="L30" i="5"/>
  <c r="M30" i="5"/>
  <c r="F30" i="5"/>
  <c r="V12" i="3" l="1"/>
  <c r="X36" i="2" l="1"/>
  <c r="G25" i="6" l="1"/>
  <c r="D11" i="7" s="1"/>
  <c r="H25" i="6"/>
  <c r="E11" i="7" s="1"/>
  <c r="I25" i="6"/>
  <c r="F11" i="7" s="1"/>
  <c r="J25" i="6"/>
  <c r="K25" i="6"/>
  <c r="L25" i="6"/>
  <c r="M25" i="6"/>
  <c r="F25" i="6"/>
  <c r="C11" i="7" s="1"/>
  <c r="G24" i="6"/>
  <c r="H24" i="6"/>
  <c r="I24" i="6"/>
  <c r="J24" i="6"/>
  <c r="K24" i="6"/>
  <c r="L24" i="6"/>
  <c r="M24" i="6"/>
  <c r="F24" i="6"/>
  <c r="D10" i="7"/>
  <c r="E10" i="7"/>
  <c r="F10" i="7"/>
  <c r="C10" i="7"/>
  <c r="D9" i="7"/>
  <c r="E9" i="7"/>
  <c r="C9" i="7"/>
  <c r="E8" i="7"/>
  <c r="G64" i="1"/>
  <c r="H64" i="1"/>
  <c r="I64" i="1"/>
  <c r="J64" i="1"/>
  <c r="K64" i="1"/>
  <c r="L64" i="1"/>
  <c r="M64" i="1"/>
  <c r="N64" i="1"/>
  <c r="O64" i="1"/>
  <c r="F64" i="1"/>
  <c r="C7" i="7" s="1"/>
  <c r="G63" i="1"/>
  <c r="H63" i="1"/>
  <c r="I63" i="1"/>
  <c r="J63" i="1"/>
  <c r="K63" i="1"/>
  <c r="M63" i="1"/>
  <c r="N63" i="1"/>
  <c r="O63" i="1"/>
  <c r="F63" i="1"/>
  <c r="C49" i="2" l="1"/>
  <c r="F9" i="7"/>
  <c r="D7" i="7"/>
  <c r="E7" i="7"/>
  <c r="F7" i="7"/>
  <c r="X29" i="5"/>
  <c r="W28" i="5"/>
  <c r="Z32" i="4" l="1"/>
  <c r="X31" i="4"/>
  <c r="Y31" i="4" s="1"/>
  <c r="X27" i="3" l="1"/>
  <c r="W26" i="3"/>
  <c r="X29" i="3"/>
  <c r="V28" i="3"/>
  <c r="W28" i="3" s="1"/>
  <c r="X13" i="5" l="1"/>
  <c r="X25" i="5" l="1"/>
  <c r="V24" i="5"/>
  <c r="W24" i="5" s="1"/>
  <c r="AB32" i="1"/>
  <c r="Z31" i="1"/>
  <c r="AA31" i="1" s="1"/>
  <c r="X21" i="5"/>
  <c r="V20" i="5"/>
  <c r="W20" i="5" s="1"/>
  <c r="X31" i="3" l="1"/>
  <c r="V30" i="3"/>
  <c r="W30" i="3" s="1"/>
  <c r="E11" i="8"/>
  <c r="F11" i="8"/>
  <c r="B11" i="8"/>
  <c r="X37" i="3" l="1"/>
  <c r="V36" i="3"/>
  <c r="W36" i="3" s="1"/>
  <c r="Z36" i="4" l="1"/>
  <c r="X35" i="4"/>
  <c r="Y35" i="4" s="1"/>
  <c r="Z34" i="4" l="1"/>
  <c r="X33" i="4"/>
  <c r="Y33" i="4" s="1"/>
  <c r="Z30" i="4"/>
  <c r="X29" i="4"/>
  <c r="Y29" i="4" s="1"/>
  <c r="AB58" i="1" l="1"/>
  <c r="Z57" i="1"/>
  <c r="AA57" i="1" s="1"/>
  <c r="Z45" i="2" l="1"/>
  <c r="X44" i="2"/>
  <c r="Y44" i="2" s="1"/>
  <c r="X27" i="5" l="1"/>
  <c r="W26" i="5"/>
  <c r="X43" i="3" l="1"/>
  <c r="X41" i="3"/>
  <c r="V42" i="3"/>
  <c r="W42" i="3" s="1"/>
  <c r="V40" i="3"/>
  <c r="W40" i="3" s="1"/>
  <c r="X23" i="5"/>
  <c r="V22" i="5"/>
  <c r="W22" i="5" s="1"/>
  <c r="X19" i="5"/>
  <c r="V18" i="5"/>
  <c r="W18" i="5" s="1"/>
  <c r="Z43" i="2"/>
  <c r="Z41" i="2"/>
  <c r="X42" i="2"/>
  <c r="Y42" i="2" s="1"/>
  <c r="X40" i="2"/>
  <c r="Y40" i="2" s="1"/>
  <c r="Z29" i="2"/>
  <c r="X28" i="2"/>
  <c r="Y28" i="2" s="1"/>
  <c r="Z17" i="2"/>
  <c r="X20" i="2"/>
  <c r="X18" i="2"/>
  <c r="X16" i="2"/>
  <c r="Y16" i="2" s="1"/>
  <c r="X14" i="2"/>
  <c r="X12" i="2"/>
  <c r="X10" i="2"/>
  <c r="W22" i="6"/>
  <c r="X23" i="6"/>
  <c r="X19" i="6"/>
  <c r="W18" i="6"/>
  <c r="AB28" i="1"/>
  <c r="AB26" i="1"/>
  <c r="AB24" i="1"/>
  <c r="AC60" i="1"/>
  <c r="AC61" i="1"/>
  <c r="AC62" i="1"/>
  <c r="Z49" i="1"/>
  <c r="Z47" i="1"/>
  <c r="Z45" i="1"/>
  <c r="Z43" i="1"/>
  <c r="Z41" i="1"/>
  <c r="Z37" i="1"/>
  <c r="Z29" i="1"/>
  <c r="Z27" i="1"/>
  <c r="Z25" i="1"/>
  <c r="Z23" i="1"/>
  <c r="AC63" i="1" l="1"/>
  <c r="Y17" i="4" l="1"/>
  <c r="V12" i="6" l="1"/>
  <c r="AB40" i="1" l="1"/>
  <c r="J7" i="7" l="1"/>
  <c r="J13" i="7" s="1"/>
  <c r="F13" i="7" l="1"/>
  <c r="AB56" i="1"/>
  <c r="Z55" i="1"/>
  <c r="AA55" i="1" s="1"/>
  <c r="AD63" i="1" l="1"/>
  <c r="Z39" i="2" l="1"/>
  <c r="X38" i="2"/>
  <c r="Z37" i="2"/>
  <c r="Y36" i="2"/>
  <c r="Z35" i="2"/>
  <c r="X34" i="2"/>
  <c r="Y34" i="2" s="1"/>
  <c r="Z33" i="2"/>
  <c r="X32" i="2"/>
  <c r="Y32" i="2" s="1"/>
  <c r="Y38" i="2" l="1"/>
  <c r="D13" i="7"/>
  <c r="C13" i="7"/>
  <c r="X17" i="6"/>
  <c r="W16" i="6"/>
  <c r="Z28" i="4"/>
  <c r="X27" i="4"/>
  <c r="Y27" i="4" s="1"/>
  <c r="Z26" i="4"/>
  <c r="X25" i="4"/>
  <c r="Y25" i="4" s="1"/>
  <c r="E13" i="7" l="1"/>
  <c r="C28" i="6"/>
  <c r="B11" i="7" s="1"/>
  <c r="C10" i="8" s="1"/>
  <c r="D10" i="8" s="1"/>
  <c r="C34" i="5"/>
  <c r="C9" i="8" s="1"/>
  <c r="D9" i="8" s="1"/>
  <c r="Z24" i="4"/>
  <c r="X23" i="4"/>
  <c r="Y23" i="4" s="1"/>
  <c r="Z22" i="4"/>
  <c r="X21" i="4"/>
  <c r="Z20" i="4"/>
  <c r="X19" i="4"/>
  <c r="Y19" i="4" s="1"/>
  <c r="Z18" i="4"/>
  <c r="Z16" i="4"/>
  <c r="Y15" i="4"/>
  <c r="Y21" i="4" l="1"/>
  <c r="C41" i="4"/>
  <c r="C8" i="8" s="1"/>
  <c r="X17" i="5"/>
  <c r="V16" i="5"/>
  <c r="W16" i="5" s="1"/>
  <c r="X15" i="5"/>
  <c r="J9" i="8" s="1"/>
  <c r="V14" i="5"/>
  <c r="V12" i="5"/>
  <c r="W12" i="5" s="1"/>
  <c r="B9" i="7" l="1"/>
  <c r="W14" i="5"/>
  <c r="B10" i="7"/>
  <c r="X35" i="3"/>
  <c r="X33" i="3"/>
  <c r="J7" i="8" s="1"/>
  <c r="V34" i="3"/>
  <c r="W34" i="3" s="1"/>
  <c r="V32" i="3"/>
  <c r="W32" i="3" s="1"/>
  <c r="V24" i="3"/>
  <c r="V22" i="3"/>
  <c r="V20" i="3"/>
  <c r="V18" i="3"/>
  <c r="V16" i="3"/>
  <c r="V10" i="3"/>
  <c r="V14" i="3"/>
  <c r="V46" i="3" l="1"/>
  <c r="I8" i="7" s="1"/>
  <c r="D8" i="8"/>
  <c r="C50" i="3"/>
  <c r="B8" i="7" l="1"/>
  <c r="C7" i="8"/>
  <c r="D7" i="8" s="1"/>
  <c r="X30" i="2"/>
  <c r="X26" i="2"/>
  <c r="X24" i="2"/>
  <c r="Z21" i="2"/>
  <c r="AB54" i="1"/>
  <c r="Z63" i="1"/>
  <c r="Z53" i="1"/>
  <c r="AA53" i="1" s="1"/>
  <c r="Y20" i="2" l="1"/>
  <c r="C66" i="1"/>
  <c r="L70" i="1" l="1"/>
  <c r="X15" i="6"/>
  <c r="W14" i="6"/>
  <c r="X13" i="6"/>
  <c r="J10" i="8" s="1"/>
  <c r="W12" i="6"/>
  <c r="X11" i="6"/>
  <c r="V10" i="6"/>
  <c r="V24" i="6" s="1"/>
  <c r="C6" i="8" l="1"/>
  <c r="B7" i="7"/>
  <c r="B13" i="7" s="1"/>
  <c r="X25" i="6"/>
  <c r="C30" i="6" s="1"/>
  <c r="G11" i="7" s="1"/>
  <c r="G10" i="8" s="1"/>
  <c r="H10" i="8" s="1"/>
  <c r="I10" i="8" s="1"/>
  <c r="W10" i="6"/>
  <c r="W24" i="6" s="1"/>
  <c r="I11" i="7"/>
  <c r="X11" i="5"/>
  <c r="X31" i="5" s="1"/>
  <c r="V10" i="5"/>
  <c r="V30" i="5" s="1"/>
  <c r="Z14" i="4"/>
  <c r="Z38" i="4" s="1"/>
  <c r="X13" i="4"/>
  <c r="X37" i="4" s="1"/>
  <c r="X25" i="3"/>
  <c r="W24" i="3"/>
  <c r="X23" i="3"/>
  <c r="W22" i="3"/>
  <c r="X21" i="3"/>
  <c r="W20" i="3"/>
  <c r="X19" i="3"/>
  <c r="W18" i="3"/>
  <c r="X17" i="3"/>
  <c r="W16" i="3"/>
  <c r="X15" i="3"/>
  <c r="X13" i="3"/>
  <c r="X11" i="3"/>
  <c r="W10" i="3"/>
  <c r="Z31" i="2"/>
  <c r="Y30" i="2"/>
  <c r="Z27" i="2"/>
  <c r="Y26" i="2"/>
  <c r="Z25" i="2"/>
  <c r="Y24" i="2"/>
  <c r="Z23" i="2"/>
  <c r="X22" i="2"/>
  <c r="X46" i="2" s="1"/>
  <c r="Z19" i="2"/>
  <c r="Y18" i="2"/>
  <c r="Z15" i="2"/>
  <c r="Y14" i="2"/>
  <c r="Z13" i="2"/>
  <c r="Y12" i="2"/>
  <c r="Z11" i="2"/>
  <c r="AB50" i="1"/>
  <c r="AA49" i="1"/>
  <c r="AB48" i="1"/>
  <c r="AA47" i="1"/>
  <c r="AB46" i="1"/>
  <c r="AA45" i="1"/>
  <c r="AB44" i="1"/>
  <c r="AA43" i="1"/>
  <c r="AB42" i="1"/>
  <c r="AA41" i="1"/>
  <c r="AA39" i="1"/>
  <c r="AB38" i="1"/>
  <c r="AA37" i="1"/>
  <c r="AB36" i="1"/>
  <c r="AA35" i="1"/>
  <c r="AB34" i="1"/>
  <c r="AA33" i="1"/>
  <c r="AB30" i="1"/>
  <c r="AA29" i="1"/>
  <c r="AA27" i="1"/>
  <c r="AB22" i="1"/>
  <c r="AA21" i="1"/>
  <c r="AB20" i="1"/>
  <c r="AA19" i="1"/>
  <c r="Z47" i="2" l="1"/>
  <c r="J6" i="8"/>
  <c r="J11" i="8" s="1"/>
  <c r="K11" i="8" s="1"/>
  <c r="X47" i="3"/>
  <c r="C52" i="3" s="1"/>
  <c r="D6" i="8"/>
  <c r="D11" i="8" s="1"/>
  <c r="C11" i="8"/>
  <c r="Y22" i="2"/>
  <c r="I7" i="7"/>
  <c r="AB64" i="1"/>
  <c r="C68" i="1" s="1"/>
  <c r="C51" i="2"/>
  <c r="H11" i="7"/>
  <c r="AA25" i="1"/>
  <c r="Y13" i="4"/>
  <c r="I9" i="7"/>
  <c r="C43" i="4"/>
  <c r="C36" i="5"/>
  <c r="G10" i="7" s="1"/>
  <c r="W10" i="5"/>
  <c r="I10" i="7"/>
  <c r="W14" i="3"/>
  <c r="W46" i="3" s="1"/>
  <c r="Y10" i="2"/>
  <c r="Y46" i="2" s="1"/>
  <c r="AA23" i="1"/>
  <c r="AA63" i="1" s="1"/>
  <c r="H8" i="7" l="1"/>
  <c r="Y38" i="4"/>
  <c r="Y37" i="4"/>
  <c r="H9" i="7" s="1"/>
  <c r="G8" i="7"/>
  <c r="G7" i="8" s="1"/>
  <c r="H7" i="8" s="1"/>
  <c r="I7" i="8" s="1"/>
  <c r="G9" i="7"/>
  <c r="G8" i="8" s="1"/>
  <c r="H8" i="8" s="1"/>
  <c r="I8" i="8" s="1"/>
  <c r="H7" i="7"/>
  <c r="G9" i="8"/>
  <c r="W31" i="5"/>
  <c r="W30" i="5"/>
  <c r="H10" i="7" s="1"/>
  <c r="H70" i="1"/>
  <c r="W25" i="6"/>
  <c r="I13" i="7"/>
  <c r="H13" i="7" s="1"/>
  <c r="G7" i="7" l="1"/>
  <c r="G6" i="8" s="1"/>
  <c r="H9" i="8"/>
  <c r="H6" i="8" l="1"/>
  <c r="I6" i="8" s="1"/>
  <c r="G11" i="8"/>
  <c r="G13" i="7"/>
  <c r="I9" i="8"/>
  <c r="H11" i="8"/>
  <c r="I11" i="8" l="1"/>
</calcChain>
</file>

<file path=xl/sharedStrings.xml><?xml version="1.0" encoding="utf-8"?>
<sst xmlns="http://schemas.openxmlformats.org/spreadsheetml/2006/main" count="540" uniqueCount="247">
  <si>
    <t>Название объединения,                           ФИО педагога</t>
  </si>
  <si>
    <t>Программа</t>
  </si>
  <si>
    <t>срок реализации программы</t>
  </si>
  <si>
    <t>1 уровень ОБЩЕКУЛЬТУРНЫЙ</t>
  </si>
  <si>
    <t>2 уровень                                             УГЛУБЛЕННЫЙ</t>
  </si>
  <si>
    <t>3 уровень ПРОФЕССИОНАЛЬНО-ОРИЕНТИРОВАННЫЙ</t>
  </si>
  <si>
    <t>1 год обучения</t>
  </si>
  <si>
    <t>2 год обучения</t>
  </si>
  <si>
    <t>3 год обучения</t>
  </si>
  <si>
    <t>4 год обучения</t>
  </si>
  <si>
    <t>5 год обучения</t>
  </si>
  <si>
    <t>6 год обучения</t>
  </si>
  <si>
    <t>7 год обучения</t>
  </si>
  <si>
    <t>8 год обучения</t>
  </si>
  <si>
    <t>всего часов (нагрузка педагога)</t>
  </si>
  <si>
    <t>всего ставок</t>
  </si>
  <si>
    <t>кол-во обучающихся</t>
  </si>
  <si>
    <t>количество групп по годам обучения</t>
  </si>
  <si>
    <t>КОЛИЧЕСТВО ЧАСОВ</t>
  </si>
  <si>
    <t>отдел художественной направленности (направленность-художественная)</t>
  </si>
  <si>
    <t>Вокальный ансамбль  "Карнавал"                                      Чеботарева М.А.</t>
  </si>
  <si>
    <t>Звонкие голоса</t>
  </si>
  <si>
    <t>4 года</t>
  </si>
  <si>
    <t>4/5инд</t>
  </si>
  <si>
    <t>обучающихся</t>
  </si>
  <si>
    <t>Ансамбль народной песни "Субботея" Куренкова Е.В.</t>
  </si>
  <si>
    <t>Авторская программа ансамбля народной песни "Субботея"</t>
  </si>
  <si>
    <t>7 лет</t>
  </si>
  <si>
    <t>Образцовая хореографичкеская студия "Регина" Федирко Р.Д.</t>
  </si>
  <si>
    <t>Волшебный мир танца</t>
  </si>
  <si>
    <t>10 лет</t>
  </si>
  <si>
    <t>Образцовый хореографический ансамбль "Цветы России" Федорова Е.В.</t>
  </si>
  <si>
    <t>Программа хореографического ансамбля "Цветы России"</t>
  </si>
  <si>
    <t>Танцевальная радуга</t>
  </si>
  <si>
    <t>5 лет</t>
  </si>
  <si>
    <t>Музыкальный затейник Блинкова С.Е.</t>
  </si>
  <si>
    <t>Музыкальный калейдоскоп</t>
  </si>
  <si>
    <t>2 года</t>
  </si>
  <si>
    <t>3 года</t>
  </si>
  <si>
    <t>4/5инд.</t>
  </si>
  <si>
    <t>Ансамбль народной песни "Красно солнышко"                           Кириченкова М.Е.</t>
  </si>
  <si>
    <t>Донской песенный фольклор</t>
  </si>
  <si>
    <t>Вокальный инструментальный ансамбль "Дилижанс" Булгаков М.А.</t>
  </si>
  <si>
    <t>Искусство Терпсихоры</t>
  </si>
  <si>
    <t>Веселые нотки</t>
  </si>
  <si>
    <t>Палитра детских голосов</t>
  </si>
  <si>
    <t>Детская студия танца. "Выкрутасы". Крупенина А.С.</t>
  </si>
  <si>
    <t xml:space="preserve">Танец внутри себя </t>
  </si>
  <si>
    <t>Вокальная ансамбль"Неразлучные друзья". Корецкая Н.Е.</t>
  </si>
  <si>
    <t>Неразлучные друзья</t>
  </si>
  <si>
    <t>Театральная студия "Калейдоскоп". Соловьева В.В.</t>
  </si>
  <si>
    <t>Ребенок. Личность. Театр.</t>
  </si>
  <si>
    <t>Всего по отделу художественной направленности</t>
  </si>
  <si>
    <t>"Музыкальная шкатулка".                    Каллаур Р.П.</t>
  </si>
  <si>
    <t>количество групп</t>
  </si>
  <si>
    <t>года обучения/количество групп</t>
  </si>
  <si>
    <t>отдел декоративно-прикладного и технического творчества (направленость-художественная)</t>
  </si>
  <si>
    <t>Сотвори мир заново</t>
  </si>
  <si>
    <t>Искусство вокруг нас</t>
  </si>
  <si>
    <t>ИЗО студия "Палитра" Степанова В.И.</t>
  </si>
  <si>
    <t>Удивительный мир творчества</t>
  </si>
  <si>
    <t xml:space="preserve">"Самоделушки". ДПИ     Тыняная Т.А.                                                     </t>
  </si>
  <si>
    <t>Самоделушки</t>
  </si>
  <si>
    <t>Начальное техническое моделирование. "Самоделкин" Волынец Г.П.</t>
  </si>
  <si>
    <t>Делай сам</t>
  </si>
  <si>
    <t xml:space="preserve"> Творческие фантазии (валяние) Поддубная А.А.</t>
  </si>
  <si>
    <t>Удивительный войлок</t>
  </si>
  <si>
    <t>Цветные краски ИЗО.                                    ПоддубнаяА.А.</t>
  </si>
  <si>
    <t>Разноцветный мир</t>
  </si>
  <si>
    <t xml:space="preserve"> "Виртуальный дизайн" Шевцова Е.С.</t>
  </si>
  <si>
    <t>Виртуальный дизайн</t>
  </si>
  <si>
    <t>ИЗОстудия "Клякса"                       Задоенко Д.В.</t>
  </si>
  <si>
    <t xml:space="preserve">Веселые краски </t>
  </si>
  <si>
    <t>"Волшебный бисер".                            Рукина Е.Н.</t>
  </si>
  <si>
    <t>Магия бисера</t>
  </si>
  <si>
    <t>1 год</t>
  </si>
  <si>
    <t>КомпАс. Информатика. Севрюкова О.Г.</t>
  </si>
  <si>
    <t>Окно в интерАктивный мир</t>
  </si>
  <si>
    <t xml:space="preserve">всего по отделу декоративно-прикладного и технического творчества </t>
  </si>
  <si>
    <t>отдел социально-педагогической направленности (направленность-социально-педагогическая)</t>
  </si>
  <si>
    <t>По дороге к слову.                                                           Дрикер В.В.</t>
  </si>
  <si>
    <t>Грамотеи.                                    Оланян Е.А.</t>
  </si>
  <si>
    <t>Учение с увлечением</t>
  </si>
  <si>
    <t>Считалочка. Мирошниченко М.Г.</t>
  </si>
  <si>
    <t>Удивительный мир чисел</t>
  </si>
  <si>
    <t>Я-ты-мы. Психологические занятия. Тикуцкая О.И.</t>
  </si>
  <si>
    <t>Развиваем, познаем и учимся</t>
  </si>
  <si>
    <t>Логика.                                            Юрьева Е.И.</t>
  </si>
  <si>
    <t>Мир логики</t>
  </si>
  <si>
    <t>АБВГДейка.                            Солина Т.И.</t>
  </si>
  <si>
    <t>По дороге к слову</t>
  </si>
  <si>
    <t>Математические ступеньки.                              Солина Т.И.</t>
  </si>
  <si>
    <t>Моя математика</t>
  </si>
  <si>
    <t>Грамматей-ка.                                                          Кутасова М.А.</t>
  </si>
  <si>
    <t xml:space="preserve">От слова к букве </t>
  </si>
  <si>
    <t>Развитие речи.                                               Юрьева Е.С.</t>
  </si>
  <si>
    <t>Говоруны</t>
  </si>
  <si>
    <t>Окружающий нас мир.               Ускова А.С.</t>
  </si>
  <si>
    <t>Мир на ладони</t>
  </si>
  <si>
    <t>Творческая мастерская. Ускова А.С.</t>
  </si>
  <si>
    <t>Творчество в ладошках</t>
  </si>
  <si>
    <t>Мир вокруг нас</t>
  </si>
  <si>
    <t>всего по отделу социально-педагогической направленности</t>
  </si>
  <si>
    <t>отдел естественнонаучной направленности (направленность-естественнонаучная)</t>
  </si>
  <si>
    <t>Веселый английский. Подчалимова Ю.В.</t>
  </si>
  <si>
    <t>Шаг за шагом</t>
  </si>
  <si>
    <t>Занимательный английский</t>
  </si>
  <si>
    <t>всего по отделу естественнонаучной  направленности</t>
  </si>
  <si>
    <t>отдел физкультурно-спортивной направленности (направленность-физкультурно-спортивная)</t>
  </si>
  <si>
    <t>Секция "Ушу". Елин Д.В.</t>
  </si>
  <si>
    <t>Ушу-путь к здоровью, гармонии, полноте жизненных свойств</t>
  </si>
  <si>
    <t>Волшебный мир. Сенсорная комната. Курьянова А.Ю.</t>
  </si>
  <si>
    <t>Здоровый ребенок-успешный ребенок</t>
  </si>
  <si>
    <t>Студия акробатического рок-н-ролла "Орион". Груздева В.А.</t>
  </si>
  <si>
    <t>Студия акробатического рок-н-ролла</t>
  </si>
  <si>
    <t>Футбол. Измайлов В.Р.</t>
  </si>
  <si>
    <t>Футбол-твоя игра</t>
  </si>
  <si>
    <t>Музыка и движение.                                            Юрьева Е.И.</t>
  </si>
  <si>
    <t>"Родничок". Обидейко Ю.В.</t>
  </si>
  <si>
    <t>Танцуем вместе</t>
  </si>
  <si>
    <t>всего по отделу физкультурно-спортивной направленности</t>
  </si>
  <si>
    <t>12 лет</t>
  </si>
  <si>
    <t>количество часов на группу</t>
  </si>
  <si>
    <t>Хореографический ансамбль "Мира -  дансе"                           Нерубальский А.А.</t>
  </si>
  <si>
    <t>Вокальный ансамбль. Пономарева Н.П.</t>
  </si>
  <si>
    <t>Образцовая хореографическая студия "Регина"                                       Нерубальская Т.М.</t>
  </si>
  <si>
    <t>Образцовый хореографический ансамбль "Радуга"                                           Руденко А.А.</t>
  </si>
  <si>
    <t>количество групп-</t>
  </si>
  <si>
    <t>количество детей-</t>
  </si>
  <si>
    <t>Программа вокально-инструментального ансамбля «Дилижанс»</t>
  </si>
  <si>
    <t>Творчество.                      Юрьева Е.С.</t>
  </si>
  <si>
    <t>Бумажная филигрань</t>
  </si>
  <si>
    <t>Бумажная филигрань(квилинг) Рукина Е.Н.</t>
  </si>
  <si>
    <t>направленность</t>
  </si>
  <si>
    <t xml:space="preserve">количество обучающихся </t>
  </si>
  <si>
    <t>4 и далее года обучения</t>
  </si>
  <si>
    <t>количество обучающихся</t>
  </si>
  <si>
    <t xml:space="preserve">итого </t>
  </si>
  <si>
    <t xml:space="preserve">Расту культурным </t>
  </si>
  <si>
    <t>Окружающий мир. Ионкина Н.В.</t>
  </si>
  <si>
    <t>Математический клуб "Квант" Кулеш И.А.</t>
  </si>
  <si>
    <t>Аксиома</t>
  </si>
  <si>
    <t>Детское телевидение "Юн-ТВ". Седых А.В.</t>
  </si>
  <si>
    <t>Развитие речи (особые дети) Перфилова И.С.</t>
  </si>
  <si>
    <t>клуб "Открытый мир" (особые дети)                              Ковальчук С.А.</t>
  </si>
  <si>
    <t>индивидуальные занятия</t>
  </si>
  <si>
    <t>Хореографический ансамбль "Мира -  дансе"                           Солодовник С.В.</t>
  </si>
  <si>
    <t>кол-во часов концертмейстера</t>
  </si>
  <si>
    <t>Образцовый хореографический ансамбль "Цветы России"Федорова Е.В.</t>
  </si>
  <si>
    <t>концертмейстер Илларионова Л.А.</t>
  </si>
  <si>
    <t>концертмейстер Мелькумова В.В.</t>
  </si>
  <si>
    <t>концертмейстер Федирко А.В.</t>
  </si>
  <si>
    <t>количество часов концертмейстера</t>
  </si>
  <si>
    <t>реализация дополнительных общеразвивающих программ технической направленности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</si>
  <si>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</si>
  <si>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</si>
  <si>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</si>
  <si>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социально-педагогической направленности</t>
  </si>
  <si>
    <t>программа Поющий город</t>
  </si>
  <si>
    <t>Детское телевидение "Юн-ТВ"</t>
  </si>
  <si>
    <t>Эстетическая гимнастика. Белевцова Т.А.</t>
  </si>
  <si>
    <t>групп</t>
  </si>
  <si>
    <t>по  художественно-эстетической направленности</t>
  </si>
  <si>
    <t>отдел декоративно-прикладного и технического творчества (техническая направленность)</t>
  </si>
  <si>
    <t xml:space="preserve"> </t>
  </si>
  <si>
    <t>9 год обучения</t>
  </si>
  <si>
    <t>10 год обучения</t>
  </si>
  <si>
    <t>8/10инд.</t>
  </si>
  <si>
    <t>Вокальная шоу-группа Карусель. Удалова Л.Н.</t>
  </si>
  <si>
    <t>Аэродизайн. Галкина О.О.</t>
  </si>
  <si>
    <t>Вязание. Галкина О.О.</t>
  </si>
  <si>
    <t>ИЗОстудия "Клякса"                       Задоенко Д.В. Умники</t>
  </si>
  <si>
    <t>Веселый карандашик</t>
  </si>
  <si>
    <t>Рисование                                                  Иванова С.Н.</t>
  </si>
  <si>
    <t>Мастерилка (ДПИ). Трошина. Л.В.</t>
  </si>
  <si>
    <t>Мастерство</t>
  </si>
  <si>
    <t>Юнармия. Михайлов.</t>
  </si>
  <si>
    <t>Меткий стрелок. Дегтярев Ю.В.</t>
  </si>
  <si>
    <t>Пулевая стрельба</t>
  </si>
  <si>
    <t>Учим английский вместе. Нагапетян Л.В.</t>
  </si>
  <si>
    <t>Грамматика английского языка</t>
  </si>
  <si>
    <t>Программа по развитию речи "От А до Я"</t>
  </si>
  <si>
    <t>Программа по развитию речи для детей с ОВЗ</t>
  </si>
  <si>
    <t>Английский для малышей</t>
  </si>
  <si>
    <t>Волшебные пальчики. Исрапилова Л.Н.</t>
  </si>
  <si>
    <t>Истоки письма</t>
  </si>
  <si>
    <t>Программа "Адаптивная физкультура"</t>
  </si>
  <si>
    <t>2 гр.*5 ч.</t>
  </si>
  <si>
    <t>3 гр.*4 ч.</t>
  </si>
  <si>
    <t>6 лет</t>
  </si>
  <si>
    <t>Домисолька. Кошель Т.А.</t>
  </si>
  <si>
    <t>Катализатор. Химия. Руденко Н.А.</t>
  </si>
  <si>
    <t>Мир шахмат. Аветян А.В.</t>
  </si>
  <si>
    <t>мониторинг численности обучающихся 2018-2019 уч. года</t>
  </si>
  <si>
    <t>количество групп   2017-2018</t>
  </si>
  <si>
    <t>количество групп                 2018-2019</t>
  </si>
  <si>
    <t>численность  2017-2018</t>
  </si>
  <si>
    <t>численность  2018-2019</t>
  </si>
  <si>
    <t>Юнармия. Романовский А.Н.</t>
  </si>
  <si>
    <t>Азбука развития. Симавонян В.Ю.</t>
  </si>
  <si>
    <t>Студия рисунка. Галкина О.О.</t>
  </si>
  <si>
    <t>6 ч. инд.</t>
  </si>
  <si>
    <t>Программа индивидуальных занятий  "Адаптивная физкультура"</t>
  </si>
  <si>
    <t>Образцовый хореографический ансамбль "Радуга" Дробышева Н.А.</t>
  </si>
  <si>
    <t>изменение</t>
  </si>
  <si>
    <t>%</t>
  </si>
  <si>
    <t>изменение по группам</t>
  </si>
  <si>
    <t>Цветные мечты</t>
  </si>
  <si>
    <t>Веселые фантазии</t>
  </si>
  <si>
    <t>Запутанная история</t>
  </si>
  <si>
    <t>Мастерская чудес. (валяние). Трошина Л.В.</t>
  </si>
  <si>
    <t>Волшебная шерсть</t>
  </si>
  <si>
    <t>Мир шахмат</t>
  </si>
  <si>
    <t>Основы юнармейского движения</t>
  </si>
  <si>
    <t>Каратэ</t>
  </si>
  <si>
    <t>Каратэ. Бугаев М.В.</t>
  </si>
  <si>
    <t>Воздушная сказка</t>
  </si>
  <si>
    <t>Технопредпринимательство</t>
  </si>
  <si>
    <t>Начальный уровень хореографии образцовой хореографической студии "Регина" Секрет танца</t>
  </si>
  <si>
    <t>Решение задач по физике</t>
  </si>
  <si>
    <t>Английский с удовольствием. Нагапетян Л.В.</t>
  </si>
  <si>
    <t>Учимся думать и мыслить</t>
  </si>
  <si>
    <t>4 ч. индив.</t>
  </si>
  <si>
    <t xml:space="preserve">Программа индивидуальный занятий "От слова к букве" </t>
  </si>
  <si>
    <t>Программа по развитию речи для детей с ОВЗ программа (индивидуальных занятий)</t>
  </si>
  <si>
    <t>количество детей на базе школ</t>
  </si>
  <si>
    <t>приложение к приказу № 96 от 30.08.2018 г.</t>
  </si>
  <si>
    <t>количество ставок педагога дополнительного образования</t>
  </si>
  <si>
    <t>количество часов педагога дополнительного образования</t>
  </si>
  <si>
    <t>Нерубальская Т.М. Образцовая хореографическая студи я"Регина"</t>
  </si>
  <si>
    <t>чел.</t>
  </si>
  <si>
    <t>Английский класс. Исрапилова Л.Н.</t>
  </si>
  <si>
    <t>Мир английского языка</t>
  </si>
  <si>
    <t xml:space="preserve"> "Говорун"                                 Исрапилова Л.Н.</t>
  </si>
  <si>
    <t>Эврика. Ковалева Е.А.</t>
  </si>
  <si>
    <t xml:space="preserve">История искусства. Гераськина Т.Ю. </t>
  </si>
  <si>
    <t>История искусства</t>
  </si>
  <si>
    <t>Катализатор (химия)</t>
  </si>
  <si>
    <t>Юный физик.  Щаднева М.Е.</t>
  </si>
  <si>
    <t>Учебный план  МБУ ДО ЦДОД на 01.09.2018</t>
  </si>
  <si>
    <t>Свод по учебному плану  МБУ ДО ЦДОД на 01.09.2018</t>
  </si>
  <si>
    <t>ИЗО студия "Волшебная кисточка" Максименко Т.А..</t>
  </si>
  <si>
    <t>2 ч. инд.</t>
  </si>
  <si>
    <t>4 ч. инд.</t>
  </si>
  <si>
    <t>Здоровье в движении</t>
  </si>
  <si>
    <t>Пусть музыка звучит</t>
  </si>
  <si>
    <t>Бизнес-школа "Юный предприниматель". Сидорня А.А.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</si>
</sst>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416">
    <xf numFmtId="0" fontId="0" fillId="0" borderId="0" xfId="0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/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12" xfId="0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15" xfId="0" applyFont="1" applyFill="1" applyBorder="1" applyAlignment="1">
      <alignment horizontal="left" wrapText="1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12" xfId="0" applyBorder="1"/>
    <xf numFmtId="0" fontId="4" fillId="0" borderId="15" xfId="0" applyFont="1" applyFill="1" applyBorder="1" applyAlignment="1">
      <alignment horizontal="center" wrapText="1"/>
    </xf>
    <xf numFmtId="0" fontId="7" fillId="0" borderId="12" xfId="0" applyFont="1" applyFill="1" applyBorder="1"/>
    <xf numFmtId="0" fontId="10" fillId="0" borderId="12" xfId="0" applyFont="1" applyFill="1" applyBorder="1" applyAlignment="1">
      <alignment horizontal="center" vertical="center"/>
    </xf>
    <xf numFmtId="2" fontId="4" fillId="0" borderId="12" xfId="0" applyNumberFormat="1" applyFont="1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0" xfId="0" applyFill="1" applyBorder="1"/>
    <xf numFmtId="0" fontId="8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1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13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7" fillId="3" borderId="12" xfId="0" applyFont="1" applyFill="1" applyBorder="1" applyAlignment="1">
      <alignment horizontal="center" vertical="center"/>
    </xf>
    <xf numFmtId="0" fontId="0" fillId="3" borderId="0" xfId="0" applyFill="1"/>
    <xf numFmtId="2" fontId="7" fillId="3" borderId="12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 wrapText="1"/>
    </xf>
    <xf numFmtId="2" fontId="4" fillId="3" borderId="12" xfId="0" applyNumberFormat="1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left" wrapText="1"/>
    </xf>
    <xf numFmtId="0" fontId="9" fillId="3" borderId="15" xfId="0" applyFont="1" applyFill="1" applyBorder="1" applyAlignment="1">
      <alignment horizontal="left" wrapText="1"/>
    </xf>
    <xf numFmtId="0" fontId="4" fillId="3" borderId="12" xfId="0" applyFont="1" applyFill="1" applyBorder="1"/>
    <xf numFmtId="0" fontId="9" fillId="3" borderId="12" xfId="0" applyFont="1" applyFill="1" applyBorder="1"/>
    <xf numFmtId="0" fontId="10" fillId="3" borderId="12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left" wrapText="1"/>
    </xf>
    <xf numFmtId="0" fontId="0" fillId="3" borderId="12" xfId="0" applyFill="1" applyBorder="1"/>
    <xf numFmtId="0" fontId="4" fillId="3" borderId="14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4" fillId="0" borderId="3" xfId="0" applyFont="1" applyFill="1" applyBorder="1"/>
    <xf numFmtId="0" fontId="4" fillId="3" borderId="12" xfId="0" applyFont="1" applyFill="1" applyBorder="1" applyAlignment="1">
      <alignment vertical="center"/>
    </xf>
    <xf numFmtId="0" fontId="0" fillId="3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3" borderId="3" xfId="0" applyFont="1" applyFill="1" applyBorder="1"/>
    <xf numFmtId="2" fontId="4" fillId="2" borderId="12" xfId="0" applyNumberFormat="1" applyFont="1" applyFill="1" applyBorder="1" applyAlignment="1">
      <alignment vertical="center"/>
    </xf>
    <xf numFmtId="2" fontId="7" fillId="0" borderId="12" xfId="0" applyNumberFormat="1" applyFont="1" applyFill="1" applyBorder="1"/>
    <xf numFmtId="0" fontId="8" fillId="0" borderId="12" xfId="0" applyFont="1" applyFill="1" applyBorder="1"/>
    <xf numFmtId="0" fontId="3" fillId="3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wrapText="1"/>
    </xf>
    <xf numFmtId="0" fontId="12" fillId="3" borderId="0" xfId="0" applyFont="1" applyFill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2" fontId="4" fillId="3" borderId="12" xfId="0" applyNumberFormat="1" applyFont="1" applyFill="1" applyBorder="1"/>
    <xf numFmtId="0" fontId="4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left" wrapText="1"/>
    </xf>
    <xf numFmtId="0" fontId="7" fillId="3" borderId="15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wrapText="1"/>
    </xf>
    <xf numFmtId="0" fontId="4" fillId="3" borderId="15" xfId="0" applyFont="1" applyFill="1" applyBorder="1" applyAlignment="1">
      <alignment horizontal="center" wrapText="1"/>
    </xf>
    <xf numFmtId="0" fontId="7" fillId="3" borderId="12" xfId="0" applyFont="1" applyFill="1" applyBorder="1"/>
    <xf numFmtId="0" fontId="5" fillId="2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2" xfId="0" applyFont="1" applyBorder="1"/>
    <xf numFmtId="0" fontId="13" fillId="0" borderId="12" xfId="0" applyFont="1" applyBorder="1" applyAlignment="1">
      <alignment horizontal="center"/>
    </xf>
    <xf numFmtId="2" fontId="13" fillId="0" borderId="12" xfId="0" applyNumberFormat="1" applyFont="1" applyBorder="1"/>
    <xf numFmtId="0" fontId="13" fillId="2" borderId="12" xfId="0" applyFont="1" applyFill="1" applyBorder="1" applyAlignment="1">
      <alignment horizontal="right"/>
    </xf>
    <xf numFmtId="0" fontId="13" fillId="2" borderId="12" xfId="0" applyFont="1" applyFill="1" applyBorder="1"/>
    <xf numFmtId="2" fontId="13" fillId="2" borderId="12" xfId="0" applyNumberFormat="1" applyFont="1" applyFill="1" applyBorder="1"/>
    <xf numFmtId="2" fontId="13" fillId="0" borderId="12" xfId="0" applyNumberFormat="1" applyFont="1" applyBorder="1" applyAlignment="1">
      <alignment horizontal="center"/>
    </xf>
    <xf numFmtId="2" fontId="7" fillId="3" borderId="12" xfId="0" applyNumberFormat="1" applyFont="1" applyFill="1" applyBorder="1"/>
    <xf numFmtId="0" fontId="5" fillId="3" borderId="13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left" wrapText="1"/>
    </xf>
    <xf numFmtId="0" fontId="15" fillId="2" borderId="12" xfId="0" applyFont="1" applyFill="1" applyBorder="1"/>
    <xf numFmtId="2" fontId="0" fillId="3" borderId="12" xfId="0" applyNumberFormat="1" applyFill="1" applyBorder="1"/>
    <xf numFmtId="0" fontId="6" fillId="0" borderId="0" xfId="0" applyFont="1" applyAlignment="1"/>
    <xf numFmtId="0" fontId="4" fillId="3" borderId="15" xfId="0" applyFont="1" applyFill="1" applyBorder="1" applyAlignment="1">
      <alignment horizontal="left" wrapText="1"/>
    </xf>
    <xf numFmtId="0" fontId="6" fillId="0" borderId="0" xfId="0" applyFont="1" applyFill="1" applyBorder="1" applyAlignment="1"/>
    <xf numFmtId="0" fontId="8" fillId="3" borderId="12" xfId="0" applyFont="1" applyFill="1" applyBorder="1"/>
    <xf numFmtId="0" fontId="5" fillId="3" borderId="14" xfId="0" applyFont="1" applyFill="1" applyBorder="1" applyAlignment="1">
      <alignment horizontal="left" wrapText="1"/>
    </xf>
    <xf numFmtId="0" fontId="16" fillId="3" borderId="12" xfId="0" applyFont="1" applyFill="1" applyBorder="1"/>
    <xf numFmtId="0" fontId="17" fillId="3" borderId="12" xfId="0" applyFont="1" applyFill="1" applyBorder="1" applyAlignment="1">
      <alignment vertical="center"/>
    </xf>
    <xf numFmtId="0" fontId="13" fillId="0" borderId="12" xfId="0" applyNumberFormat="1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2" fontId="4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13" fillId="0" borderId="0" xfId="0" applyFont="1" applyFill="1" applyBorder="1"/>
    <xf numFmtId="0" fontId="0" fillId="2" borderId="12" xfId="0" applyFill="1" applyBorder="1" applyAlignment="1">
      <alignment horizontal="center"/>
    </xf>
    <xf numFmtId="0" fontId="4" fillId="3" borderId="12" xfId="0" applyFont="1" applyFill="1" applyBorder="1" applyAlignment="1">
      <alignment horizontal="right"/>
    </xf>
    <xf numFmtId="0" fontId="16" fillId="0" borderId="12" xfId="0" applyFont="1" applyFill="1" applyBorder="1"/>
    <xf numFmtId="0" fontId="14" fillId="0" borderId="12" xfId="0" applyFont="1" applyBorder="1" applyAlignment="1">
      <alignment wrapText="1"/>
    </xf>
    <xf numFmtId="0" fontId="14" fillId="0" borderId="12" xfId="0" applyFont="1" applyBorder="1" applyAlignment="1">
      <alignment horizontal="left" vertical="center" wrapText="1"/>
    </xf>
    <xf numFmtId="0" fontId="9" fillId="0" borderId="12" xfId="0" applyFont="1" applyFill="1" applyBorder="1"/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4" fillId="3" borderId="12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wrapText="1"/>
    </xf>
    <xf numFmtId="0" fontId="11" fillId="3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0" fillId="4" borderId="12" xfId="0" applyFill="1" applyBorder="1"/>
    <xf numFmtId="0" fontId="4" fillId="4" borderId="12" xfId="0" applyFont="1" applyFill="1" applyBorder="1"/>
    <xf numFmtId="0" fontId="12" fillId="4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12" xfId="0" applyNumberFormat="1" applyBorder="1" applyAlignment="1">
      <alignment horizont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vertical="center"/>
    </xf>
    <xf numFmtId="0" fontId="0" fillId="3" borderId="0" xfId="0" applyNumberFormat="1" applyFill="1"/>
    <xf numFmtId="0" fontId="4" fillId="3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/>
    <xf numFmtId="0" fontId="4" fillId="3" borderId="12" xfId="0" applyNumberFormat="1" applyFont="1" applyFill="1" applyBorder="1"/>
    <xf numFmtId="0" fontId="7" fillId="4" borderId="12" xfId="0" applyFont="1" applyFill="1" applyBorder="1"/>
    <xf numFmtId="0" fontId="4" fillId="4" borderId="12" xfId="0" applyFont="1" applyFill="1" applyBorder="1" applyAlignment="1">
      <alignment horizontal="right"/>
    </xf>
    <xf numFmtId="2" fontId="3" fillId="3" borderId="12" xfId="0" applyNumberFormat="1" applyFont="1" applyFill="1" applyBorder="1" applyAlignment="1">
      <alignment vertical="center"/>
    </xf>
    <xf numFmtId="0" fontId="4" fillId="4" borderId="3" xfId="0" applyFont="1" applyFill="1" applyBorder="1"/>
    <xf numFmtId="0" fontId="4" fillId="0" borderId="15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4" fillId="3" borderId="15" xfId="0" applyFont="1" applyFill="1" applyBorder="1" applyAlignment="1">
      <alignment horizontal="left" wrapText="1"/>
    </xf>
    <xf numFmtId="0" fontId="4" fillId="5" borderId="12" xfId="0" applyFont="1" applyFill="1" applyBorder="1"/>
    <xf numFmtId="0" fontId="9" fillId="3" borderId="13" xfId="0" applyFont="1" applyFill="1" applyBorder="1" applyAlignment="1">
      <alignment horizontal="center" wrapText="1"/>
    </xf>
    <xf numFmtId="0" fontId="9" fillId="3" borderId="14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18" fillId="3" borderId="14" xfId="0" applyFont="1" applyFill="1" applyBorder="1" applyAlignment="1">
      <alignment horizontal="left" wrapText="1"/>
    </xf>
    <xf numFmtId="0" fontId="18" fillId="3" borderId="15" xfId="0" applyFont="1" applyFill="1" applyBorder="1" applyAlignment="1">
      <alignment horizontal="left" wrapText="1"/>
    </xf>
    <xf numFmtId="0" fontId="19" fillId="3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0" borderId="12" xfId="0" applyFont="1" applyFill="1" applyBorder="1"/>
    <xf numFmtId="0" fontId="3" fillId="0" borderId="12" xfId="0" applyFont="1" applyFill="1" applyBorder="1" applyAlignment="1">
      <alignment wrapText="1"/>
    </xf>
    <xf numFmtId="0" fontId="0" fillId="4" borderId="0" xfId="0" applyFill="1"/>
    <xf numFmtId="2" fontId="0" fillId="0" borderId="0" xfId="0" applyNumberFormat="1"/>
    <xf numFmtId="0" fontId="22" fillId="0" borderId="0" xfId="0" applyFont="1"/>
    <xf numFmtId="0" fontId="22" fillId="0" borderId="12" xfId="0" applyFont="1" applyBorder="1"/>
    <xf numFmtId="0" fontId="22" fillId="0" borderId="12" xfId="0" applyFont="1" applyBorder="1" applyAlignment="1">
      <alignment horizontal="left" vertical="center" wrapText="1"/>
    </xf>
    <xf numFmtId="0" fontId="22" fillId="6" borderId="12" xfId="0" applyFont="1" applyFill="1" applyBorder="1"/>
    <xf numFmtId="0" fontId="22" fillId="2" borderId="12" xfId="0" applyFont="1" applyFill="1" applyBorder="1"/>
    <xf numFmtId="0" fontId="22" fillId="7" borderId="12" xfId="0" applyFont="1" applyFill="1" applyBorder="1"/>
    <xf numFmtId="9" fontId="22" fillId="0" borderId="12" xfId="0" applyNumberFormat="1" applyFont="1" applyBorder="1"/>
    <xf numFmtId="0" fontId="22" fillId="0" borderId="12" xfId="0" applyFont="1" applyBorder="1" applyAlignment="1">
      <alignment wrapText="1"/>
    </xf>
    <xf numFmtId="9" fontId="22" fillId="0" borderId="12" xfId="1" applyFont="1" applyBorder="1"/>
    <xf numFmtId="0" fontId="22" fillId="0" borderId="12" xfId="0" applyFont="1" applyFill="1" applyBorder="1"/>
    <xf numFmtId="0" fontId="9" fillId="3" borderId="13" xfId="0" applyFont="1" applyFill="1" applyBorder="1" applyAlignment="1">
      <alignment horizontal="left"/>
    </xf>
    <xf numFmtId="0" fontId="9" fillId="3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vertical="center" wrapText="1"/>
    </xf>
    <xf numFmtId="0" fontId="21" fillId="3" borderId="15" xfId="0" applyFont="1" applyFill="1" applyBorder="1" applyAlignment="1">
      <alignment horizontal="left" vertical="center" wrapText="1"/>
    </xf>
    <xf numFmtId="0" fontId="21" fillId="3" borderId="13" xfId="0" applyFont="1" applyFill="1" applyBorder="1" applyAlignment="1">
      <alignment horizontal="left" wrapText="1"/>
    </xf>
    <xf numFmtId="0" fontId="21" fillId="3" borderId="15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wrapText="1"/>
    </xf>
    <xf numFmtId="0" fontId="16" fillId="3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left" wrapText="1"/>
    </xf>
    <xf numFmtId="0" fontId="23" fillId="3" borderId="15" xfId="0" applyFont="1" applyFill="1" applyBorder="1" applyAlignment="1">
      <alignment horizontal="left" wrapText="1"/>
    </xf>
    <xf numFmtId="0" fontId="23" fillId="3" borderId="13" xfId="0" applyFont="1" applyFill="1" applyBorder="1" applyAlignment="1">
      <alignment horizontal="center" wrapText="1"/>
    </xf>
    <xf numFmtId="0" fontId="23" fillId="3" borderId="14" xfId="0" applyFont="1" applyFill="1" applyBorder="1" applyAlignment="1">
      <alignment horizont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left" wrapText="1"/>
    </xf>
    <xf numFmtId="0" fontId="9" fillId="3" borderId="13" xfId="0" applyFont="1" applyFill="1" applyBorder="1" applyAlignment="1">
      <alignment horizontal="left" vertical="top" wrapText="1"/>
    </xf>
    <xf numFmtId="0" fontId="9" fillId="3" borderId="15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wrapText="1"/>
    </xf>
    <xf numFmtId="0" fontId="16" fillId="3" borderId="15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wrapText="1"/>
    </xf>
    <xf numFmtId="0" fontId="16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vertical="center" wrapText="1"/>
    </xf>
    <xf numFmtId="0" fontId="3" fillId="4" borderId="12" xfId="0" applyFont="1" applyFill="1" applyBorder="1"/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22" fillId="0" borderId="12" xfId="0" applyNumberFormat="1" applyFont="1" applyBorder="1"/>
    <xf numFmtId="0" fontId="9" fillId="0" borderId="13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2" fontId="15" fillId="2" borderId="12" xfId="0" applyNumberFormat="1" applyFont="1" applyFill="1" applyBorder="1"/>
    <xf numFmtId="0" fontId="22" fillId="0" borderId="12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8" xfId="0" applyFont="1" applyBorder="1"/>
    <xf numFmtId="0" fontId="4" fillId="0" borderId="9" xfId="0" applyFont="1" applyBorder="1"/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8" xfId="0" applyFont="1" applyFill="1" applyBorder="1"/>
    <xf numFmtId="0" fontId="4" fillId="0" borderId="9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wrapText="1"/>
    </xf>
    <xf numFmtId="0" fontId="21" fillId="0" borderId="15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2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8" xfId="0" applyFill="1" applyBorder="1"/>
    <xf numFmtId="0" fontId="0" fillId="0" borderId="9" xfId="0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2" borderId="13" xfId="0" applyFont="1" applyFill="1" applyBorder="1" applyAlignment="1">
      <alignment horizontal="left" wrapText="1"/>
    </xf>
    <xf numFmtId="0" fontId="4" fillId="2" borderId="15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 wrapText="1"/>
    </xf>
    <xf numFmtId="0" fontId="23" fillId="0" borderId="15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3" fillId="3" borderId="13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 wrapText="1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wrapText="1"/>
    </xf>
    <xf numFmtId="0" fontId="22" fillId="2" borderId="11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7" borderId="3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0"/>
  <sheetViews>
    <sheetView tabSelected="1" topLeftCell="A50" zoomScaleNormal="100" workbookViewId="0">
      <selection activeCell="G72" sqref="G72"/>
    </sheetView>
  </sheetViews>
  <sheetFormatPr defaultRowHeight="15" x14ac:dyDescent="0.25"/>
  <cols>
    <col min="2" max="2" width="16.28515625" customWidth="1"/>
    <col min="4" max="4" width="6.140625" customWidth="1"/>
    <col min="6" max="6" width="5.7109375" customWidth="1"/>
    <col min="7" max="7" width="4.85546875" customWidth="1"/>
    <col min="8" max="8" width="5" customWidth="1"/>
    <col min="9" max="9" width="5.5703125" customWidth="1"/>
    <col min="10" max="10" width="4.85546875" customWidth="1"/>
    <col min="11" max="11" width="5.28515625" customWidth="1"/>
    <col min="12" max="12" width="10.7109375" style="132" customWidth="1"/>
    <col min="13" max="13" width="5.7109375" customWidth="1"/>
    <col min="14" max="15" width="5" customWidth="1"/>
    <col min="16" max="16" width="5.140625" customWidth="1"/>
    <col min="17" max="17" width="5.7109375" customWidth="1"/>
    <col min="18" max="18" width="6" customWidth="1"/>
    <col min="19" max="19" width="5.85546875" customWidth="1"/>
    <col min="20" max="20" width="5.28515625" customWidth="1"/>
    <col min="21" max="21" width="4.7109375" customWidth="1"/>
    <col min="22" max="22" width="4.5703125" customWidth="1"/>
    <col min="23" max="25" width="5.140625" customWidth="1"/>
    <col min="26" max="26" width="6.85546875" customWidth="1"/>
    <col min="27" max="27" width="7.28515625" customWidth="1"/>
    <col min="28" max="28" width="10.28515625" customWidth="1"/>
  </cols>
  <sheetData>
    <row r="1" spans="1:30" ht="10.5" customHeight="1" x14ac:dyDescent="0.25"/>
    <row r="2" spans="1:30" ht="10.5" customHeight="1" x14ac:dyDescent="0.25"/>
    <row r="3" spans="1:30" ht="15.75" customHeight="1" x14ac:dyDescent="0.25">
      <c r="L3"/>
      <c r="Q3" s="248"/>
      <c r="R3" s="248"/>
      <c r="S3" s="248"/>
      <c r="T3" s="248"/>
      <c r="U3" s="248"/>
      <c r="V3" s="248"/>
      <c r="W3" s="248"/>
      <c r="X3" s="248"/>
      <c r="Y3" s="248"/>
      <c r="Z3" s="248"/>
    </row>
    <row r="4" spans="1:30" ht="23.25" customHeight="1" x14ac:dyDescent="0.25">
      <c r="L4"/>
      <c r="Q4" s="249"/>
      <c r="R4" s="249"/>
      <c r="S4" s="249"/>
      <c r="T4" s="249"/>
      <c r="U4" s="249"/>
      <c r="V4" s="249"/>
      <c r="W4" s="249"/>
      <c r="X4" s="249"/>
      <c r="Y4" s="249"/>
      <c r="Z4" s="249"/>
    </row>
    <row r="5" spans="1:30" ht="10.5" customHeight="1" x14ac:dyDescent="0.25">
      <c r="L5"/>
      <c r="Q5" s="248"/>
      <c r="R5" s="248"/>
      <c r="S5" s="248"/>
      <c r="T5" s="248"/>
      <c r="U5" s="248"/>
      <c r="V5" s="248"/>
      <c r="W5" s="248"/>
      <c r="X5" s="248"/>
      <c r="Y5" s="248"/>
      <c r="Z5" s="248"/>
    </row>
    <row r="6" spans="1:30" ht="10.5" customHeight="1" x14ac:dyDescent="0.25">
      <c r="L6"/>
      <c r="Q6" s="248"/>
      <c r="R6" s="248"/>
      <c r="S6" s="248"/>
      <c r="T6" s="248"/>
      <c r="U6" s="248"/>
      <c r="V6" s="248"/>
      <c r="W6" s="248"/>
      <c r="X6" s="248"/>
      <c r="Y6" s="248"/>
      <c r="Z6" s="248"/>
    </row>
    <row r="7" spans="1:30" ht="26.25" customHeight="1" x14ac:dyDescent="0.3">
      <c r="B7" s="250" t="s">
        <v>239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</row>
    <row r="8" spans="1:30" ht="10.5" customHeight="1" x14ac:dyDescent="0.25"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</row>
    <row r="9" spans="1:30" ht="10.5" customHeight="1" x14ac:dyDescent="0.25">
      <c r="A9" s="247" t="s">
        <v>19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</row>
    <row r="10" spans="1:30" ht="10.5" customHeight="1" x14ac:dyDescent="0.25"/>
    <row r="11" spans="1:30" ht="10.5" customHeight="1" x14ac:dyDescent="0.25"/>
    <row r="12" spans="1:30" ht="10.5" customHeight="1" x14ac:dyDescent="0.25"/>
    <row r="13" spans="1:30" x14ac:dyDescent="0.25">
      <c r="A13" s="301" t="s">
        <v>0</v>
      </c>
      <c r="B13" s="302"/>
      <c r="C13" s="301" t="s">
        <v>1</v>
      </c>
      <c r="D13" s="302"/>
      <c r="E13" s="295" t="s">
        <v>2</v>
      </c>
      <c r="F13" s="277" t="s">
        <v>3</v>
      </c>
      <c r="G13" s="307"/>
      <c r="H13" s="277" t="s">
        <v>4</v>
      </c>
      <c r="I13" s="278"/>
      <c r="J13" s="279"/>
      <c r="K13" s="277" t="s">
        <v>5</v>
      </c>
      <c r="L13" s="278"/>
      <c r="M13" s="278"/>
      <c r="N13" s="278"/>
      <c r="O13" s="279"/>
      <c r="P13" s="286" t="s">
        <v>6</v>
      </c>
      <c r="Q13" s="271" t="s">
        <v>7</v>
      </c>
      <c r="R13" s="271" t="s">
        <v>8</v>
      </c>
      <c r="S13" s="271" t="s">
        <v>9</v>
      </c>
      <c r="T13" s="271" t="s">
        <v>10</v>
      </c>
      <c r="U13" s="271" t="s">
        <v>11</v>
      </c>
      <c r="V13" s="271" t="s">
        <v>12</v>
      </c>
      <c r="W13" s="271" t="s">
        <v>13</v>
      </c>
      <c r="X13" s="271" t="s">
        <v>165</v>
      </c>
      <c r="Y13" s="271" t="s">
        <v>166</v>
      </c>
      <c r="Z13" s="295" t="s">
        <v>14</v>
      </c>
      <c r="AA13" s="289" t="s">
        <v>15</v>
      </c>
      <c r="AB13" s="289" t="s">
        <v>16</v>
      </c>
      <c r="AC13" s="274" t="s">
        <v>147</v>
      </c>
      <c r="AD13" s="268" t="s">
        <v>145</v>
      </c>
    </row>
    <row r="14" spans="1:30" x14ac:dyDescent="0.25">
      <c r="A14" s="303"/>
      <c r="B14" s="304"/>
      <c r="C14" s="303"/>
      <c r="D14" s="304"/>
      <c r="E14" s="296"/>
      <c r="F14" s="308"/>
      <c r="G14" s="309"/>
      <c r="H14" s="280"/>
      <c r="I14" s="281"/>
      <c r="J14" s="282"/>
      <c r="K14" s="280"/>
      <c r="L14" s="281"/>
      <c r="M14" s="281"/>
      <c r="N14" s="281"/>
      <c r="O14" s="282"/>
      <c r="P14" s="287"/>
      <c r="Q14" s="272"/>
      <c r="R14" s="272"/>
      <c r="S14" s="272"/>
      <c r="T14" s="272"/>
      <c r="U14" s="272"/>
      <c r="V14" s="272"/>
      <c r="W14" s="272"/>
      <c r="X14" s="272"/>
      <c r="Y14" s="272"/>
      <c r="Z14" s="296"/>
      <c r="AA14" s="290"/>
      <c r="AB14" s="290"/>
      <c r="AC14" s="275"/>
      <c r="AD14" s="268"/>
    </row>
    <row r="15" spans="1:30" x14ac:dyDescent="0.25">
      <c r="A15" s="303"/>
      <c r="B15" s="304"/>
      <c r="C15" s="303"/>
      <c r="D15" s="304"/>
      <c r="E15" s="296"/>
      <c r="F15" s="308"/>
      <c r="G15" s="309"/>
      <c r="H15" s="280"/>
      <c r="I15" s="281"/>
      <c r="J15" s="282"/>
      <c r="K15" s="280"/>
      <c r="L15" s="281"/>
      <c r="M15" s="281"/>
      <c r="N15" s="281"/>
      <c r="O15" s="282"/>
      <c r="P15" s="287"/>
      <c r="Q15" s="272"/>
      <c r="R15" s="272"/>
      <c r="S15" s="272"/>
      <c r="T15" s="272"/>
      <c r="U15" s="272"/>
      <c r="V15" s="272"/>
      <c r="W15" s="272"/>
      <c r="X15" s="272"/>
      <c r="Y15" s="272"/>
      <c r="Z15" s="296"/>
      <c r="AA15" s="290"/>
      <c r="AB15" s="290"/>
      <c r="AC15" s="275"/>
      <c r="AD15" s="268"/>
    </row>
    <row r="16" spans="1:30" x14ac:dyDescent="0.25">
      <c r="A16" s="303"/>
      <c r="B16" s="304"/>
      <c r="C16" s="303"/>
      <c r="D16" s="304"/>
      <c r="E16" s="296"/>
      <c r="F16" s="310"/>
      <c r="G16" s="311"/>
      <c r="H16" s="283"/>
      <c r="I16" s="284"/>
      <c r="J16" s="285"/>
      <c r="K16" s="283"/>
      <c r="L16" s="284"/>
      <c r="M16" s="284"/>
      <c r="N16" s="284"/>
      <c r="O16" s="285"/>
      <c r="P16" s="287"/>
      <c r="Q16" s="272"/>
      <c r="R16" s="272"/>
      <c r="S16" s="272"/>
      <c r="T16" s="272"/>
      <c r="U16" s="272"/>
      <c r="V16" s="272"/>
      <c r="W16" s="272"/>
      <c r="X16" s="272"/>
      <c r="Y16" s="272"/>
      <c r="Z16" s="296"/>
      <c r="AA16" s="290"/>
      <c r="AB16" s="290"/>
      <c r="AC16" s="275"/>
      <c r="AD16" s="268"/>
    </row>
    <row r="17" spans="1:30" x14ac:dyDescent="0.25">
      <c r="A17" s="303"/>
      <c r="B17" s="304"/>
      <c r="C17" s="303"/>
      <c r="D17" s="304"/>
      <c r="E17" s="296"/>
      <c r="F17" s="292" t="s">
        <v>17</v>
      </c>
      <c r="G17" s="293"/>
      <c r="H17" s="293"/>
      <c r="I17" s="293"/>
      <c r="J17" s="293"/>
      <c r="K17" s="293"/>
      <c r="L17" s="293"/>
      <c r="M17" s="293"/>
      <c r="N17" s="293"/>
      <c r="O17" s="294"/>
      <c r="P17" s="288"/>
      <c r="Q17" s="273"/>
      <c r="R17" s="273"/>
      <c r="S17" s="273"/>
      <c r="T17" s="273"/>
      <c r="U17" s="273"/>
      <c r="V17" s="273"/>
      <c r="W17" s="273"/>
      <c r="X17" s="273"/>
      <c r="Y17" s="273"/>
      <c r="Z17" s="296"/>
      <c r="AA17" s="290"/>
      <c r="AB17" s="290"/>
      <c r="AC17" s="275"/>
      <c r="AD17" s="268"/>
    </row>
    <row r="18" spans="1:30" x14ac:dyDescent="0.25">
      <c r="A18" s="305"/>
      <c r="B18" s="306"/>
      <c r="C18" s="305"/>
      <c r="D18" s="306"/>
      <c r="E18" s="297"/>
      <c r="F18" s="1">
        <v>1</v>
      </c>
      <c r="G18" s="1">
        <v>2</v>
      </c>
      <c r="H18" s="1">
        <v>3</v>
      </c>
      <c r="I18" s="1">
        <v>4</v>
      </c>
      <c r="J18" s="1">
        <v>5</v>
      </c>
      <c r="K18" s="1">
        <v>6</v>
      </c>
      <c r="L18" s="133">
        <v>7</v>
      </c>
      <c r="M18" s="1">
        <v>8</v>
      </c>
      <c r="N18" s="2">
        <v>9</v>
      </c>
      <c r="O18" s="2">
        <v>10</v>
      </c>
      <c r="P18" s="298" t="s">
        <v>122</v>
      </c>
      <c r="Q18" s="299"/>
      <c r="R18" s="299"/>
      <c r="S18" s="299"/>
      <c r="T18" s="299"/>
      <c r="U18" s="299"/>
      <c r="V18" s="299"/>
      <c r="W18" s="299"/>
      <c r="X18" s="299"/>
      <c r="Y18" s="300"/>
      <c r="Z18" s="297"/>
      <c r="AA18" s="291"/>
      <c r="AB18" s="291"/>
      <c r="AC18" s="276"/>
      <c r="AD18" s="268"/>
    </row>
    <row r="19" spans="1:30" ht="36" customHeight="1" x14ac:dyDescent="0.25">
      <c r="A19" s="252" t="s">
        <v>20</v>
      </c>
      <c r="B19" s="253"/>
      <c r="C19" s="264" t="s">
        <v>21</v>
      </c>
      <c r="D19" s="265"/>
      <c r="E19" s="3" t="s">
        <v>22</v>
      </c>
      <c r="F19" s="123"/>
      <c r="G19" s="123"/>
      <c r="H19" s="123">
        <v>1</v>
      </c>
      <c r="I19" s="124">
        <v>1</v>
      </c>
      <c r="J19" s="4"/>
      <c r="K19" s="4"/>
      <c r="L19" s="134"/>
      <c r="M19" s="4"/>
      <c r="N19" s="4"/>
      <c r="O19" s="4"/>
      <c r="P19" s="4"/>
      <c r="R19" s="6" t="s">
        <v>23</v>
      </c>
      <c r="S19" s="6" t="s">
        <v>23</v>
      </c>
      <c r="T19" s="6"/>
      <c r="U19" s="6"/>
      <c r="V19" s="4"/>
      <c r="W19" s="4"/>
      <c r="X19" s="4"/>
      <c r="Y19" s="4"/>
      <c r="Z19" s="7">
        <v>18</v>
      </c>
      <c r="AA19" s="4">
        <f>Z19/18</f>
        <v>1</v>
      </c>
      <c r="AB19" s="4"/>
      <c r="AC19" s="13"/>
      <c r="AD19">
        <v>10</v>
      </c>
    </row>
    <row r="20" spans="1:30" ht="19.5" customHeight="1" x14ac:dyDescent="0.25">
      <c r="A20" s="222"/>
      <c r="B20" s="223"/>
      <c r="C20" s="23"/>
      <c r="D20" s="24"/>
      <c r="E20" s="50" t="s">
        <v>24</v>
      </c>
      <c r="F20" s="21"/>
      <c r="G20" s="25"/>
      <c r="H20" s="25">
        <v>12</v>
      </c>
      <c r="I20" s="122">
        <v>12</v>
      </c>
      <c r="J20" s="25"/>
      <c r="K20" s="25"/>
      <c r="L20" s="135"/>
      <c r="M20" s="25"/>
      <c r="N20" s="25"/>
      <c r="O20" s="25"/>
      <c r="P20" s="25"/>
      <c r="Q20" s="26"/>
      <c r="R20" s="26"/>
      <c r="S20" s="27"/>
      <c r="T20" s="28"/>
      <c r="U20" s="28"/>
      <c r="V20" s="21"/>
      <c r="W20" s="21"/>
      <c r="X20" s="21"/>
      <c r="Y20" s="21"/>
      <c r="Z20" s="29"/>
      <c r="AA20" s="21"/>
      <c r="AB20" s="21">
        <f>SUM(F20:O20)</f>
        <v>24</v>
      </c>
      <c r="AC20" s="13"/>
    </row>
    <row r="21" spans="1:30" ht="51.75" customHeight="1" x14ac:dyDescent="0.25">
      <c r="A21" s="252" t="s">
        <v>25</v>
      </c>
      <c r="B21" s="253"/>
      <c r="C21" s="269" t="s">
        <v>26</v>
      </c>
      <c r="D21" s="270"/>
      <c r="E21" s="3" t="s">
        <v>27</v>
      </c>
      <c r="F21" s="123"/>
      <c r="G21" s="123">
        <v>1</v>
      </c>
      <c r="H21" s="127"/>
      <c r="I21" s="123"/>
      <c r="J21" s="123"/>
      <c r="K21" s="123"/>
      <c r="L21" s="136"/>
      <c r="M21" s="4"/>
      <c r="N21" s="4"/>
      <c r="O21" s="4"/>
      <c r="P21" s="4"/>
      <c r="Q21" s="6" t="s">
        <v>23</v>
      </c>
      <c r="S21" s="10"/>
      <c r="T21" s="6"/>
      <c r="U21" s="6"/>
      <c r="V21" s="6"/>
      <c r="W21" s="4"/>
      <c r="X21" s="4"/>
      <c r="Y21" s="4"/>
      <c r="Z21" s="7">
        <v>9</v>
      </c>
      <c r="AA21" s="4">
        <f>Z21/18</f>
        <v>0.5</v>
      </c>
      <c r="AB21" s="4"/>
      <c r="AC21" s="13"/>
      <c r="AD21">
        <v>5</v>
      </c>
    </row>
    <row r="22" spans="1:30" x14ac:dyDescent="0.25">
      <c r="A22" s="222"/>
      <c r="B22" s="223"/>
      <c r="C22" s="30"/>
      <c r="D22" s="31"/>
      <c r="E22" s="50" t="s">
        <v>24</v>
      </c>
      <c r="F22" s="21"/>
      <c r="G22" s="32">
        <v>12</v>
      </c>
      <c r="H22" s="37"/>
      <c r="I22" s="32"/>
      <c r="J22" s="32"/>
      <c r="K22" s="32"/>
      <c r="L22" s="137"/>
      <c r="M22" s="32"/>
      <c r="N22" s="32"/>
      <c r="O22" s="32"/>
      <c r="P22" s="32"/>
      <c r="Q22" s="32"/>
      <c r="R22" s="32"/>
      <c r="S22" s="33"/>
      <c r="T22" s="28"/>
      <c r="U22" s="21"/>
      <c r="V22" s="21"/>
      <c r="W22" s="21"/>
      <c r="X22" s="21"/>
      <c r="Y22" s="21"/>
      <c r="Z22" s="29"/>
      <c r="AA22" s="21"/>
      <c r="AB22" s="21">
        <f>SUM(F22:O22)</f>
        <v>12</v>
      </c>
      <c r="AC22" s="13"/>
    </row>
    <row r="23" spans="1:30" ht="38.25" customHeight="1" x14ac:dyDescent="0.25">
      <c r="A23" s="252" t="s">
        <v>28</v>
      </c>
      <c r="B23" s="253"/>
      <c r="C23" s="258" t="s">
        <v>29</v>
      </c>
      <c r="D23" s="259"/>
      <c r="E23" s="3" t="s">
        <v>121</v>
      </c>
      <c r="F23" s="126"/>
      <c r="G23" s="126"/>
      <c r="H23" s="127">
        <v>1</v>
      </c>
      <c r="I23" s="126"/>
      <c r="J23" s="125">
        <v>1</v>
      </c>
      <c r="K23" s="126">
        <v>1</v>
      </c>
      <c r="L23" s="138"/>
      <c r="M23" s="126">
        <v>1</v>
      </c>
      <c r="N23" s="126"/>
      <c r="O23" s="126">
        <v>1</v>
      </c>
      <c r="P23" s="7"/>
      <c r="Q23" s="7">
        <v>6</v>
      </c>
      <c r="R23" s="7"/>
      <c r="S23" s="7">
        <v>6</v>
      </c>
      <c r="T23" s="7"/>
      <c r="U23" s="7">
        <v>6</v>
      </c>
      <c r="V23" s="7"/>
      <c r="W23" s="7">
        <v>6</v>
      </c>
      <c r="X23" s="7"/>
      <c r="Y23" s="7">
        <v>6</v>
      </c>
      <c r="Z23" s="7">
        <f>SUM(P23:Y23)</f>
        <v>30</v>
      </c>
      <c r="AA23" s="12">
        <f>Z23/18</f>
        <v>1.6666666666666667</v>
      </c>
      <c r="AB23" s="7"/>
      <c r="AC23" s="13"/>
    </row>
    <row r="24" spans="1:30" x14ac:dyDescent="0.25">
      <c r="A24" s="222"/>
      <c r="B24" s="223"/>
      <c r="C24" s="34"/>
      <c r="D24" s="35"/>
      <c r="E24" s="50" t="s">
        <v>24</v>
      </c>
      <c r="F24" s="36"/>
      <c r="G24" s="36"/>
      <c r="H24" s="37">
        <v>13</v>
      </c>
      <c r="I24" s="36"/>
      <c r="J24" s="48">
        <v>12</v>
      </c>
      <c r="K24" s="36">
        <v>12</v>
      </c>
      <c r="L24" s="139"/>
      <c r="M24" s="36">
        <v>12</v>
      </c>
      <c r="N24" s="36"/>
      <c r="O24" s="36">
        <v>12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29"/>
      <c r="AA24" s="38"/>
      <c r="AB24" s="21">
        <f>SUM(F24:AA24)</f>
        <v>61</v>
      </c>
      <c r="AC24" s="13"/>
    </row>
    <row r="25" spans="1:30" ht="48.75" customHeight="1" x14ac:dyDescent="0.25">
      <c r="A25" s="252" t="s">
        <v>31</v>
      </c>
      <c r="B25" s="253"/>
      <c r="C25" s="258" t="s">
        <v>32</v>
      </c>
      <c r="D25" s="259"/>
      <c r="E25" s="3" t="s">
        <v>30</v>
      </c>
      <c r="F25" s="123"/>
      <c r="G25" s="125">
        <v>1</v>
      </c>
      <c r="H25" s="123">
        <v>1</v>
      </c>
      <c r="I25" s="123"/>
      <c r="J25" s="123"/>
      <c r="K25" s="123">
        <v>1</v>
      </c>
      <c r="L25" s="136">
        <v>1</v>
      </c>
      <c r="M25" s="162"/>
      <c r="N25" s="123">
        <v>1</v>
      </c>
      <c r="O25" s="123"/>
      <c r="P25" s="4"/>
      <c r="Q25" s="4">
        <v>4</v>
      </c>
      <c r="R25" s="4">
        <v>6</v>
      </c>
      <c r="S25" s="4"/>
      <c r="T25" s="4"/>
      <c r="U25" s="4">
        <v>6</v>
      </c>
      <c r="V25" s="4">
        <v>6</v>
      </c>
      <c r="W25" s="4"/>
      <c r="X25" s="4">
        <v>6</v>
      </c>
      <c r="Y25" s="4"/>
      <c r="Z25" s="7">
        <f>SUM(P25:Y25)</f>
        <v>28</v>
      </c>
      <c r="AA25" s="12">
        <f>Z25/18</f>
        <v>1.5555555555555556</v>
      </c>
      <c r="AB25" s="4"/>
      <c r="AC25" s="13"/>
    </row>
    <row r="26" spans="1:30" x14ac:dyDescent="0.25">
      <c r="A26" s="222"/>
      <c r="B26" s="223"/>
      <c r="C26" s="34"/>
      <c r="D26" s="35"/>
      <c r="E26" s="50" t="s">
        <v>24</v>
      </c>
      <c r="F26" s="21"/>
      <c r="G26" s="37">
        <v>13</v>
      </c>
      <c r="H26" s="21">
        <v>12</v>
      </c>
      <c r="I26" s="21"/>
      <c r="J26" s="21"/>
      <c r="K26" s="21">
        <v>12</v>
      </c>
      <c r="L26" s="140">
        <v>12</v>
      </c>
      <c r="M26" s="37"/>
      <c r="N26" s="21">
        <v>12</v>
      </c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9"/>
      <c r="AA26" s="41"/>
      <c r="AB26" s="21">
        <f>SUM(F26:AA26)</f>
        <v>61</v>
      </c>
      <c r="AC26" s="13"/>
    </row>
    <row r="27" spans="1:30" ht="51" customHeight="1" x14ac:dyDescent="0.25">
      <c r="A27" s="260" t="s">
        <v>203</v>
      </c>
      <c r="B27" s="261"/>
      <c r="C27" s="258" t="s">
        <v>33</v>
      </c>
      <c r="D27" s="259"/>
      <c r="E27" s="3" t="s">
        <v>34</v>
      </c>
      <c r="F27" s="123">
        <v>1</v>
      </c>
      <c r="G27" s="125">
        <v>1</v>
      </c>
      <c r="H27" s="125">
        <v>1</v>
      </c>
      <c r="I27" s="123"/>
      <c r="J27" s="123">
        <v>2</v>
      </c>
      <c r="K27" s="68"/>
      <c r="L27" s="134"/>
      <c r="M27" s="4"/>
      <c r="N27" s="4"/>
      <c r="O27" s="4"/>
      <c r="P27" s="4">
        <v>4</v>
      </c>
      <c r="Q27" s="4">
        <v>6</v>
      </c>
      <c r="R27" s="4">
        <v>6</v>
      </c>
      <c r="S27" s="4"/>
      <c r="T27" s="4">
        <v>12</v>
      </c>
      <c r="U27" s="4"/>
      <c r="V27" s="4"/>
      <c r="W27" s="4"/>
      <c r="X27" s="4"/>
      <c r="Y27" s="4"/>
      <c r="Z27" s="7">
        <f>SUM(P27:Y27)</f>
        <v>28</v>
      </c>
      <c r="AA27" s="12">
        <f>Z27/18</f>
        <v>1.5555555555555556</v>
      </c>
      <c r="AB27" s="4"/>
      <c r="AC27" s="13"/>
    </row>
    <row r="28" spans="1:30" x14ac:dyDescent="0.25">
      <c r="A28" s="42"/>
      <c r="B28" s="43"/>
      <c r="C28" s="34"/>
      <c r="D28" s="35"/>
      <c r="E28" s="50" t="s">
        <v>24</v>
      </c>
      <c r="F28" s="21">
        <v>15</v>
      </c>
      <c r="G28" s="37">
        <v>13</v>
      </c>
      <c r="H28" s="48">
        <v>12</v>
      </c>
      <c r="I28" s="21"/>
      <c r="J28" s="21">
        <v>21</v>
      </c>
      <c r="K28" s="67"/>
      <c r="L28" s="140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9"/>
      <c r="AA28" s="21"/>
      <c r="AB28" s="21">
        <f>SUM(F28:AA28)</f>
        <v>61</v>
      </c>
      <c r="AC28" s="13"/>
    </row>
    <row r="29" spans="1:30" ht="35.25" customHeight="1" x14ac:dyDescent="0.25">
      <c r="A29" s="260" t="s">
        <v>35</v>
      </c>
      <c r="B29" s="261"/>
      <c r="C29" s="262" t="s">
        <v>36</v>
      </c>
      <c r="D29" s="263"/>
      <c r="E29" s="14" t="s">
        <v>37</v>
      </c>
      <c r="F29" s="128">
        <v>1</v>
      </c>
      <c r="G29" s="128">
        <v>1</v>
      </c>
      <c r="H29" s="10"/>
      <c r="I29" s="10"/>
      <c r="J29" s="10"/>
      <c r="K29" s="10"/>
      <c r="L29" s="141"/>
      <c r="M29" s="10"/>
      <c r="N29" s="10"/>
      <c r="O29" s="10"/>
      <c r="P29" s="10">
        <v>4</v>
      </c>
      <c r="Q29" s="10">
        <v>5</v>
      </c>
      <c r="R29" s="10"/>
      <c r="S29" s="10"/>
      <c r="T29" s="10"/>
      <c r="U29" s="10"/>
      <c r="V29" s="10"/>
      <c r="W29" s="6"/>
      <c r="X29" s="6"/>
      <c r="Y29" s="6"/>
      <c r="Z29" s="7">
        <f>SUM(P29:Y29)</f>
        <v>9</v>
      </c>
      <c r="AA29" s="10">
        <f>Z29/18</f>
        <v>0.5</v>
      </c>
      <c r="AB29" s="10"/>
      <c r="AC29" s="13"/>
    </row>
    <row r="30" spans="1:30" x14ac:dyDescent="0.25">
      <c r="A30" s="42"/>
      <c r="B30" s="43"/>
      <c r="C30" s="30"/>
      <c r="D30" s="31"/>
      <c r="E30" s="50" t="s">
        <v>24</v>
      </c>
      <c r="F30" s="44">
        <v>15</v>
      </c>
      <c r="G30" s="44">
        <v>15</v>
      </c>
      <c r="H30" s="44"/>
      <c r="I30" s="44"/>
      <c r="J30" s="44"/>
      <c r="K30" s="44"/>
      <c r="L30" s="142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  <c r="AA30" s="44"/>
      <c r="AB30" s="72">
        <f>SUM(F30:AA30)</f>
        <v>30</v>
      </c>
      <c r="AC30" s="13"/>
    </row>
    <row r="31" spans="1:30" ht="73.5" customHeight="1" x14ac:dyDescent="0.25">
      <c r="A31" s="256" t="s">
        <v>229</v>
      </c>
      <c r="B31" s="257"/>
      <c r="C31" s="262" t="s">
        <v>218</v>
      </c>
      <c r="D31" s="263"/>
      <c r="E31" s="14" t="s">
        <v>37</v>
      </c>
      <c r="F31" s="123">
        <v>1</v>
      </c>
      <c r="G31" s="123">
        <v>1</v>
      </c>
      <c r="H31" s="123"/>
      <c r="I31" s="4"/>
      <c r="J31" s="4"/>
      <c r="K31" s="4"/>
      <c r="L31" s="134"/>
      <c r="M31" s="4"/>
      <c r="N31" s="4"/>
      <c r="O31" s="4"/>
      <c r="P31" s="16">
        <v>4</v>
      </c>
      <c r="Q31" s="159">
        <v>5</v>
      </c>
      <c r="R31" s="6"/>
      <c r="S31" s="16"/>
      <c r="T31" s="16"/>
      <c r="U31" s="4"/>
      <c r="V31" s="4"/>
      <c r="W31" s="4"/>
      <c r="X31" s="4"/>
      <c r="Y31" s="4"/>
      <c r="Z31" s="7">
        <f>SUM(P31:Y31)</f>
        <v>9</v>
      </c>
      <c r="AA31" s="10">
        <f>Z31/18</f>
        <v>0.5</v>
      </c>
      <c r="AB31" s="10"/>
      <c r="AC31" s="13"/>
    </row>
    <row r="32" spans="1:30" ht="24" customHeight="1" x14ac:dyDescent="0.25">
      <c r="A32" s="42"/>
      <c r="B32" s="43"/>
      <c r="C32" s="30"/>
      <c r="D32" s="31"/>
      <c r="E32" s="50" t="s">
        <v>24</v>
      </c>
      <c r="F32" s="21">
        <v>15</v>
      </c>
      <c r="G32" s="21">
        <v>12</v>
      </c>
      <c r="H32" s="21"/>
      <c r="I32" s="21"/>
      <c r="J32" s="21"/>
      <c r="K32" s="21"/>
      <c r="L32" s="140"/>
      <c r="M32" s="21"/>
      <c r="N32" s="21"/>
      <c r="O32" s="21"/>
      <c r="P32" s="46"/>
      <c r="Q32" s="46"/>
      <c r="R32" s="46"/>
      <c r="S32" s="46"/>
      <c r="T32" s="46"/>
      <c r="U32" s="21"/>
      <c r="V32" s="21"/>
      <c r="W32" s="21"/>
      <c r="X32" s="21"/>
      <c r="Y32" s="21"/>
      <c r="Z32" s="45"/>
      <c r="AA32" s="44"/>
      <c r="AB32" s="72">
        <f>SUM(F32:AA32)</f>
        <v>27</v>
      </c>
      <c r="AC32" s="13"/>
    </row>
    <row r="33" spans="1:30" ht="63.75" customHeight="1" x14ac:dyDescent="0.25">
      <c r="A33" s="260" t="s">
        <v>40</v>
      </c>
      <c r="B33" s="261"/>
      <c r="C33" s="264" t="s">
        <v>41</v>
      </c>
      <c r="D33" s="265"/>
      <c r="E33" s="14" t="s">
        <v>27</v>
      </c>
      <c r="F33" s="123">
        <v>1</v>
      </c>
      <c r="G33" s="123"/>
      <c r="H33" s="123">
        <v>1</v>
      </c>
      <c r="I33" s="123">
        <v>1</v>
      </c>
      <c r="J33" s="123">
        <v>1</v>
      </c>
      <c r="K33" s="123"/>
      <c r="L33" s="136"/>
      <c r="M33" s="4"/>
      <c r="N33" s="4"/>
      <c r="O33" s="4"/>
      <c r="P33" s="16">
        <v>4</v>
      </c>
      <c r="Q33" s="6"/>
      <c r="R33" s="6" t="s">
        <v>39</v>
      </c>
      <c r="S33" s="6" t="s">
        <v>39</v>
      </c>
      <c r="T33" s="6" t="s">
        <v>39</v>
      </c>
      <c r="U33" s="4"/>
      <c r="V33" s="4"/>
      <c r="W33" s="4"/>
      <c r="X33" s="4"/>
      <c r="Y33" s="4"/>
      <c r="Z33" s="7">
        <v>31</v>
      </c>
      <c r="AA33" s="12">
        <f>Z33/18</f>
        <v>1.7222222222222223</v>
      </c>
      <c r="AB33" s="4"/>
      <c r="AC33" s="13"/>
      <c r="AD33">
        <v>15</v>
      </c>
    </row>
    <row r="34" spans="1:30" ht="16.5" customHeight="1" x14ac:dyDescent="0.25">
      <c r="A34" s="42"/>
      <c r="B34" s="43"/>
      <c r="C34" s="23"/>
      <c r="D34" s="24"/>
      <c r="E34" s="50" t="s">
        <v>24</v>
      </c>
      <c r="F34" s="21">
        <v>15</v>
      </c>
      <c r="G34" s="21"/>
      <c r="H34" s="21">
        <v>12</v>
      </c>
      <c r="I34" s="21">
        <v>10</v>
      </c>
      <c r="J34" s="21">
        <v>10</v>
      </c>
      <c r="K34" s="21"/>
      <c r="L34" s="140"/>
      <c r="M34" s="21"/>
      <c r="N34" s="21"/>
      <c r="O34" s="21"/>
      <c r="P34" s="46"/>
      <c r="Q34" s="28"/>
      <c r="R34" s="46"/>
      <c r="S34" s="46"/>
      <c r="T34" s="46"/>
      <c r="U34" s="21"/>
      <c r="V34" s="21"/>
      <c r="W34" s="21"/>
      <c r="X34" s="21"/>
      <c r="Y34" s="21"/>
      <c r="Z34" s="29"/>
      <c r="AA34" s="41"/>
      <c r="AB34" s="21">
        <f>SUM(F34:O34)</f>
        <v>47</v>
      </c>
      <c r="AC34" s="13"/>
    </row>
    <row r="35" spans="1:30" ht="53.25" customHeight="1" x14ac:dyDescent="0.25">
      <c r="A35" s="252" t="s">
        <v>42</v>
      </c>
      <c r="B35" s="253"/>
      <c r="C35" s="266" t="s">
        <v>129</v>
      </c>
      <c r="D35" s="267"/>
      <c r="E35" s="66" t="s">
        <v>22</v>
      </c>
      <c r="F35" s="123"/>
      <c r="G35" s="123"/>
      <c r="H35" s="123"/>
      <c r="I35" s="123">
        <v>1</v>
      </c>
      <c r="J35" s="4"/>
      <c r="K35" s="4"/>
      <c r="L35" s="134"/>
      <c r="M35" s="4"/>
      <c r="N35" s="4"/>
      <c r="O35" s="4"/>
      <c r="P35" s="16"/>
      <c r="Q35" s="16"/>
      <c r="R35" s="6"/>
      <c r="S35" s="6" t="s">
        <v>39</v>
      </c>
      <c r="T35" s="16"/>
      <c r="U35" s="4"/>
      <c r="V35" s="4"/>
      <c r="W35" s="4"/>
      <c r="X35" s="4"/>
      <c r="Y35" s="4"/>
      <c r="Z35" s="7">
        <v>9</v>
      </c>
      <c r="AA35" s="12">
        <f>Z35/18</f>
        <v>0.5</v>
      </c>
      <c r="AB35" s="4"/>
      <c r="AC35" s="13"/>
      <c r="AD35">
        <v>5</v>
      </c>
    </row>
    <row r="36" spans="1:30" x14ac:dyDescent="0.25">
      <c r="A36" s="42"/>
      <c r="B36" s="43"/>
      <c r="C36" s="30"/>
      <c r="D36" s="31"/>
      <c r="E36" s="50" t="s">
        <v>24</v>
      </c>
      <c r="F36" s="21"/>
      <c r="G36" s="21"/>
      <c r="H36" s="21"/>
      <c r="I36" s="21">
        <v>11</v>
      </c>
      <c r="J36" s="21"/>
      <c r="K36" s="21"/>
      <c r="L36" s="140"/>
      <c r="M36" s="21"/>
      <c r="N36" s="21"/>
      <c r="O36" s="21"/>
      <c r="P36" s="46"/>
      <c r="Q36" s="46"/>
      <c r="R36" s="46"/>
      <c r="S36" s="46"/>
      <c r="T36" s="46"/>
      <c r="U36" s="21"/>
      <c r="V36" s="21"/>
      <c r="W36" s="21"/>
      <c r="X36" s="21"/>
      <c r="Y36" s="21"/>
      <c r="Z36" s="29"/>
      <c r="AA36" s="21"/>
      <c r="AB36" s="21">
        <f>SUM(F36:O36)</f>
        <v>11</v>
      </c>
      <c r="AC36" s="13"/>
    </row>
    <row r="37" spans="1:30" ht="52.5" customHeight="1" x14ac:dyDescent="0.25">
      <c r="A37" s="260" t="s">
        <v>123</v>
      </c>
      <c r="B37" s="261"/>
      <c r="C37" s="264" t="s">
        <v>43</v>
      </c>
      <c r="D37" s="265"/>
      <c r="E37" s="3" t="s">
        <v>34</v>
      </c>
      <c r="F37" s="129"/>
      <c r="G37" s="129">
        <v>2</v>
      </c>
      <c r="H37" s="123">
        <v>1</v>
      </c>
      <c r="I37" s="123"/>
      <c r="J37" s="123"/>
      <c r="K37" s="4"/>
      <c r="L37" s="134"/>
      <c r="M37" s="4"/>
      <c r="N37" s="4"/>
      <c r="O37" s="4"/>
      <c r="P37" s="16"/>
      <c r="Q37" s="16">
        <v>12</v>
      </c>
      <c r="R37" s="16">
        <v>6</v>
      </c>
      <c r="S37" s="16"/>
      <c r="T37" s="16"/>
      <c r="U37" s="4"/>
      <c r="V37" s="4"/>
      <c r="W37" s="4"/>
      <c r="X37" s="4"/>
      <c r="Y37" s="4"/>
      <c r="Z37" s="7">
        <f>SUM(P37:Y37)</f>
        <v>18</v>
      </c>
      <c r="AA37" s="12">
        <f>Z37/18</f>
        <v>1</v>
      </c>
      <c r="AB37" s="4"/>
      <c r="AC37" s="13"/>
    </row>
    <row r="38" spans="1:30" x14ac:dyDescent="0.25">
      <c r="A38" s="42"/>
      <c r="B38" s="47"/>
      <c r="C38" s="23"/>
      <c r="D38" s="24"/>
      <c r="E38" s="50" t="s">
        <v>24</v>
      </c>
      <c r="F38" s="69"/>
      <c r="G38" s="70">
        <v>26</v>
      </c>
      <c r="H38" s="21">
        <v>13</v>
      </c>
      <c r="I38" s="21"/>
      <c r="J38" s="21"/>
      <c r="K38" s="21"/>
      <c r="L38" s="140"/>
      <c r="M38" s="21"/>
      <c r="N38" s="21"/>
      <c r="O38" s="21"/>
      <c r="P38" s="46"/>
      <c r="Q38" s="46"/>
      <c r="R38" s="46"/>
      <c r="S38" s="46"/>
      <c r="T38" s="46"/>
      <c r="U38" s="21"/>
      <c r="V38" s="21"/>
      <c r="W38" s="21"/>
      <c r="X38" s="21"/>
      <c r="Y38" s="21"/>
      <c r="Z38" s="36"/>
      <c r="AA38" s="41"/>
      <c r="AB38" s="21">
        <f>SUM(F38:O38)</f>
        <v>39</v>
      </c>
      <c r="AC38" s="13"/>
    </row>
    <row r="39" spans="1:30" ht="33" customHeight="1" x14ac:dyDescent="0.25">
      <c r="A39" s="260" t="s">
        <v>124</v>
      </c>
      <c r="B39" s="261"/>
      <c r="C39" s="264" t="s">
        <v>158</v>
      </c>
      <c r="D39" s="265"/>
      <c r="E39" s="117" t="s">
        <v>37</v>
      </c>
      <c r="F39" s="123"/>
      <c r="G39" s="124">
        <v>2</v>
      </c>
      <c r="H39" s="4"/>
      <c r="I39" s="4"/>
      <c r="J39" s="4"/>
      <c r="K39" s="4"/>
      <c r="L39" s="134"/>
      <c r="M39" s="4"/>
      <c r="N39" s="4"/>
      <c r="O39" s="4"/>
      <c r="P39" s="16"/>
      <c r="Q39" s="6" t="s">
        <v>167</v>
      </c>
      <c r="R39" s="16"/>
      <c r="S39" s="16"/>
      <c r="T39" s="16"/>
      <c r="U39" s="4"/>
      <c r="V39" s="4"/>
      <c r="W39" s="4"/>
      <c r="X39" s="4"/>
      <c r="Y39" s="4"/>
      <c r="Z39" s="7">
        <v>18</v>
      </c>
      <c r="AA39" s="12">
        <f t="shared" ref="AA39" si="0">Z39/18</f>
        <v>1</v>
      </c>
      <c r="AB39" s="4"/>
      <c r="AC39" s="13"/>
      <c r="AD39">
        <v>10</v>
      </c>
    </row>
    <row r="40" spans="1:30" x14ac:dyDescent="0.25">
      <c r="A40" s="42"/>
      <c r="B40" s="47"/>
      <c r="C40" s="23"/>
      <c r="D40" s="24"/>
      <c r="E40" s="50" t="s">
        <v>24</v>
      </c>
      <c r="F40" s="21"/>
      <c r="G40" s="130">
        <v>24</v>
      </c>
      <c r="H40" s="21"/>
      <c r="I40" s="21"/>
      <c r="J40" s="21"/>
      <c r="K40" s="21"/>
      <c r="L40" s="140"/>
      <c r="M40" s="21"/>
      <c r="N40" s="21"/>
      <c r="O40" s="21"/>
      <c r="P40" s="46"/>
      <c r="Q40" s="46"/>
      <c r="R40" s="46"/>
      <c r="S40" s="46"/>
      <c r="T40" s="46"/>
      <c r="U40" s="21"/>
      <c r="V40" s="21"/>
      <c r="W40" s="21"/>
      <c r="X40" s="21"/>
      <c r="Y40" s="21"/>
      <c r="Z40" s="29"/>
      <c r="AA40" s="21"/>
      <c r="AB40" s="21">
        <f>SUM(F40:O40)</f>
        <v>24</v>
      </c>
      <c r="AC40" s="13"/>
    </row>
    <row r="41" spans="1:30" ht="38.25" customHeight="1" x14ac:dyDescent="0.25">
      <c r="A41" s="260" t="s">
        <v>53</v>
      </c>
      <c r="B41" s="261"/>
      <c r="C41" s="262" t="s">
        <v>44</v>
      </c>
      <c r="D41" s="263"/>
      <c r="E41" s="14" t="s">
        <v>37</v>
      </c>
      <c r="F41" s="128">
        <v>4</v>
      </c>
      <c r="G41" s="128">
        <v>1</v>
      </c>
      <c r="H41" s="10"/>
      <c r="I41" s="10"/>
      <c r="J41" s="10"/>
      <c r="K41" s="10"/>
      <c r="L41" s="141"/>
      <c r="M41" s="10"/>
      <c r="N41" s="10"/>
      <c r="O41" s="10"/>
      <c r="P41" s="10">
        <v>16</v>
      </c>
      <c r="Q41" s="10">
        <v>4</v>
      </c>
      <c r="R41" s="10"/>
      <c r="S41" s="10"/>
      <c r="T41" s="10"/>
      <c r="U41" s="10"/>
      <c r="V41" s="10"/>
      <c r="W41" s="10"/>
      <c r="X41" s="10"/>
      <c r="Y41" s="10"/>
      <c r="Z41" s="7">
        <f>SUM(P41:Y41)</f>
        <v>20</v>
      </c>
      <c r="AA41" s="17">
        <f>Z41/18</f>
        <v>1.1111111111111112</v>
      </c>
      <c r="AB41" s="10"/>
      <c r="AC41" s="13"/>
    </row>
    <row r="42" spans="1:30" ht="14.25" customHeight="1" x14ac:dyDescent="0.25">
      <c r="A42" s="42"/>
      <c r="B42" s="43"/>
      <c r="C42" s="30"/>
      <c r="D42" s="31"/>
      <c r="E42" s="50" t="s">
        <v>24</v>
      </c>
      <c r="F42" s="44">
        <v>60</v>
      </c>
      <c r="G42" s="44">
        <v>15</v>
      </c>
      <c r="H42" s="44"/>
      <c r="I42" s="44"/>
      <c r="J42" s="44"/>
      <c r="K42" s="44"/>
      <c r="L42" s="142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5"/>
      <c r="AA42" s="44"/>
      <c r="AB42" s="21">
        <f>SUM(F42:AA42)</f>
        <v>75</v>
      </c>
      <c r="AC42" s="13"/>
    </row>
    <row r="43" spans="1:30" ht="39.75" customHeight="1" x14ac:dyDescent="0.25">
      <c r="A43" s="256" t="s">
        <v>168</v>
      </c>
      <c r="B43" s="257"/>
      <c r="C43" s="264" t="s">
        <v>45</v>
      </c>
      <c r="D43" s="265"/>
      <c r="E43" s="14" t="s">
        <v>34</v>
      </c>
      <c r="F43" s="123"/>
      <c r="G43" s="123">
        <v>1</v>
      </c>
      <c r="H43" s="123">
        <v>1</v>
      </c>
      <c r="I43" s="127"/>
      <c r="J43" s="123"/>
      <c r="K43" s="4"/>
      <c r="L43" s="134"/>
      <c r="M43" s="4"/>
      <c r="N43" s="4"/>
      <c r="O43" s="4"/>
      <c r="P43" s="4"/>
      <c r="Q43" s="4">
        <v>4</v>
      </c>
      <c r="R43" s="4">
        <v>5</v>
      </c>
      <c r="S43" s="4"/>
      <c r="T43" s="4"/>
      <c r="U43" s="4"/>
      <c r="V43" s="4"/>
      <c r="W43" s="4"/>
      <c r="X43" s="4"/>
      <c r="Y43" s="4"/>
      <c r="Z43" s="7">
        <f>SUM(P43:Y43)</f>
        <v>9</v>
      </c>
      <c r="AA43" s="4">
        <f>Z43/18</f>
        <v>0.5</v>
      </c>
      <c r="AB43" s="4"/>
      <c r="AC43" s="13"/>
    </row>
    <row r="44" spans="1:30" x14ac:dyDescent="0.25">
      <c r="A44" s="39"/>
      <c r="B44" s="40"/>
      <c r="C44" s="30"/>
      <c r="D44" s="31"/>
      <c r="E44" s="50" t="s">
        <v>24</v>
      </c>
      <c r="F44" s="21"/>
      <c r="G44" s="21">
        <v>12</v>
      </c>
      <c r="H44" s="21">
        <v>15</v>
      </c>
      <c r="I44" s="37"/>
      <c r="J44" s="21"/>
      <c r="K44" s="21"/>
      <c r="L44" s="140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9"/>
      <c r="AA44" s="21"/>
      <c r="AB44" s="21">
        <f>SUM(F44:O44)</f>
        <v>27</v>
      </c>
      <c r="AC44" s="13"/>
    </row>
    <row r="45" spans="1:30" ht="40.5" customHeight="1" x14ac:dyDescent="0.25">
      <c r="A45" s="256" t="s">
        <v>46</v>
      </c>
      <c r="B45" s="257"/>
      <c r="C45" s="264" t="s">
        <v>47</v>
      </c>
      <c r="D45" s="265"/>
      <c r="E45" s="3" t="s">
        <v>34</v>
      </c>
      <c r="F45" s="123">
        <v>1</v>
      </c>
      <c r="G45" s="126"/>
      <c r="H45" s="126">
        <v>1</v>
      </c>
      <c r="I45" s="123">
        <v>1</v>
      </c>
      <c r="J45" s="123">
        <v>1</v>
      </c>
      <c r="K45" s="4"/>
      <c r="L45" s="134"/>
      <c r="M45" s="4"/>
      <c r="N45" s="4"/>
      <c r="O45" s="4"/>
      <c r="P45" s="4">
        <v>4</v>
      </c>
      <c r="Q45" s="4"/>
      <c r="R45" s="4">
        <v>6</v>
      </c>
      <c r="S45" s="4">
        <v>6</v>
      </c>
      <c r="T45" s="4">
        <v>6</v>
      </c>
      <c r="U45" s="4"/>
      <c r="V45" s="4"/>
      <c r="W45" s="4"/>
      <c r="X45" s="4"/>
      <c r="Y45" s="4"/>
      <c r="Z45" s="7">
        <f>SUM(P45:Y45)</f>
        <v>22</v>
      </c>
      <c r="AA45" s="12">
        <f>Z45/18</f>
        <v>1.2222222222222223</v>
      </c>
      <c r="AB45" s="4"/>
      <c r="AC45" s="13"/>
    </row>
    <row r="46" spans="1:30" x14ac:dyDescent="0.25">
      <c r="A46" s="39"/>
      <c r="B46" s="40"/>
      <c r="C46" s="312"/>
      <c r="D46" s="313"/>
      <c r="E46" s="50" t="s">
        <v>24</v>
      </c>
      <c r="F46" s="21">
        <v>15</v>
      </c>
      <c r="G46" s="21"/>
      <c r="H46" s="21">
        <v>13</v>
      </c>
      <c r="I46" s="21">
        <v>12</v>
      </c>
      <c r="J46" s="21">
        <v>12</v>
      </c>
      <c r="K46" s="21"/>
      <c r="L46" s="140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9"/>
      <c r="AA46" s="21"/>
      <c r="AB46" s="21">
        <f>SUM(F46:O46)</f>
        <v>52</v>
      </c>
      <c r="AC46" s="13"/>
    </row>
    <row r="47" spans="1:30" ht="57.75" customHeight="1" x14ac:dyDescent="0.25">
      <c r="A47" s="256" t="s">
        <v>48</v>
      </c>
      <c r="B47" s="257"/>
      <c r="C47" s="264" t="s">
        <v>49</v>
      </c>
      <c r="D47" s="265"/>
      <c r="E47" s="3" t="s">
        <v>38</v>
      </c>
      <c r="F47" s="123"/>
      <c r="G47" s="123">
        <v>1</v>
      </c>
      <c r="H47" s="123">
        <v>1</v>
      </c>
      <c r="I47" s="4"/>
      <c r="J47" s="4"/>
      <c r="K47" s="4"/>
      <c r="L47" s="134"/>
      <c r="M47" s="4"/>
      <c r="N47" s="4"/>
      <c r="O47" s="4"/>
      <c r="P47" s="4"/>
      <c r="Q47" s="4">
        <v>4</v>
      </c>
      <c r="R47" s="4">
        <v>5</v>
      </c>
      <c r="S47" s="4"/>
      <c r="T47" s="4"/>
      <c r="U47" s="4"/>
      <c r="V47" s="4"/>
      <c r="W47" s="4"/>
      <c r="X47" s="4"/>
      <c r="Y47" s="4"/>
      <c r="Z47" s="7">
        <f>SUM(P47:Y47)</f>
        <v>9</v>
      </c>
      <c r="AA47" s="12">
        <f>Z47/18</f>
        <v>0.5</v>
      </c>
      <c r="AB47" s="4"/>
      <c r="AC47" s="13"/>
    </row>
    <row r="48" spans="1:30" x14ac:dyDescent="0.25">
      <c r="A48" s="39"/>
      <c r="B48" s="40"/>
      <c r="C48" s="23"/>
      <c r="D48" s="24"/>
      <c r="E48" s="50" t="s">
        <v>24</v>
      </c>
      <c r="F48" s="21"/>
      <c r="G48" s="21">
        <v>12</v>
      </c>
      <c r="H48" s="21">
        <v>15</v>
      </c>
      <c r="I48" s="21"/>
      <c r="J48" s="21"/>
      <c r="K48" s="21"/>
      <c r="L48" s="140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9"/>
      <c r="AA48" s="41"/>
      <c r="AB48" s="21">
        <f>SUM(F48:O48)</f>
        <v>27</v>
      </c>
      <c r="AC48" s="13"/>
    </row>
    <row r="49" spans="1:30" ht="38.25" customHeight="1" x14ac:dyDescent="0.25">
      <c r="A49" s="256" t="s">
        <v>50</v>
      </c>
      <c r="B49" s="257"/>
      <c r="C49" s="264" t="s">
        <v>51</v>
      </c>
      <c r="D49" s="265"/>
      <c r="E49" s="3" t="s">
        <v>22</v>
      </c>
      <c r="F49" s="123"/>
      <c r="G49" s="123"/>
      <c r="H49" s="123">
        <v>1</v>
      </c>
      <c r="I49" s="123">
        <v>1</v>
      </c>
      <c r="J49" s="4"/>
      <c r="K49" s="4"/>
      <c r="L49" s="134" t="s">
        <v>164</v>
      </c>
      <c r="M49" s="4"/>
      <c r="N49" s="4"/>
      <c r="O49" s="4"/>
      <c r="P49" s="4"/>
      <c r="Q49" s="4"/>
      <c r="R49" s="4">
        <v>4</v>
      </c>
      <c r="S49" s="4">
        <v>5</v>
      </c>
      <c r="T49" s="4"/>
      <c r="U49" s="4"/>
      <c r="V49" s="4"/>
      <c r="W49" s="4"/>
      <c r="X49" s="4"/>
      <c r="Y49" s="4"/>
      <c r="Z49" s="7">
        <f>SUM(P49:Y49)</f>
        <v>9</v>
      </c>
      <c r="AA49" s="12">
        <f>Z49/18</f>
        <v>0.5</v>
      </c>
      <c r="AB49" s="4"/>
      <c r="AC49" s="13"/>
    </row>
    <row r="50" spans="1:30" x14ac:dyDescent="0.25">
      <c r="A50" s="39"/>
      <c r="B50" s="40"/>
      <c r="C50" s="23"/>
      <c r="D50" s="24"/>
      <c r="E50" s="50" t="s">
        <v>24</v>
      </c>
      <c r="F50" s="21"/>
      <c r="G50" s="21"/>
      <c r="H50" s="21">
        <v>10</v>
      </c>
      <c r="I50" s="21">
        <v>10</v>
      </c>
      <c r="J50" s="21"/>
      <c r="K50" s="21"/>
      <c r="L50" s="140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36"/>
      <c r="AA50" s="21"/>
      <c r="AB50" s="21">
        <f>SUM(F50:O50)</f>
        <v>20</v>
      </c>
      <c r="AC50" s="13"/>
    </row>
    <row r="51" spans="1:30" ht="8.25" customHeight="1" x14ac:dyDescent="0.25">
      <c r="A51" s="256"/>
      <c r="B51" s="257"/>
      <c r="C51" s="319"/>
      <c r="D51" s="320"/>
      <c r="E51" s="239"/>
      <c r="F51" s="4"/>
      <c r="G51" s="4"/>
      <c r="H51" s="4"/>
      <c r="I51" s="4"/>
      <c r="J51" s="4"/>
      <c r="K51" s="4"/>
      <c r="L51" s="13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7"/>
      <c r="AA51" s="12"/>
      <c r="AB51" s="4"/>
      <c r="AC51" s="13"/>
    </row>
    <row r="52" spans="1:30" ht="7.5" customHeight="1" x14ac:dyDescent="0.25">
      <c r="A52" s="241"/>
      <c r="B52" s="242"/>
      <c r="C52" s="237"/>
      <c r="D52" s="238"/>
      <c r="E52" s="59"/>
      <c r="F52" s="4"/>
      <c r="G52" s="4"/>
      <c r="H52" s="4"/>
      <c r="I52" s="4"/>
      <c r="J52" s="4"/>
      <c r="K52" s="4"/>
      <c r="L52" s="13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7"/>
      <c r="AA52" s="4"/>
      <c r="AB52" s="4"/>
      <c r="AC52" s="13"/>
    </row>
    <row r="53" spans="1:30" ht="41.25" customHeight="1" x14ac:dyDescent="0.25">
      <c r="A53" s="256" t="s">
        <v>126</v>
      </c>
      <c r="B53" s="257"/>
      <c r="C53" s="269" t="s">
        <v>119</v>
      </c>
      <c r="D53" s="270"/>
      <c r="E53" s="3" t="s">
        <v>34</v>
      </c>
      <c r="F53" s="123"/>
      <c r="G53" s="123">
        <v>1</v>
      </c>
      <c r="H53" s="123">
        <v>1</v>
      </c>
      <c r="I53" s="123">
        <v>1</v>
      </c>
      <c r="J53" s="123">
        <v>2</v>
      </c>
      <c r="K53" s="4"/>
      <c r="L53" s="134"/>
      <c r="M53" s="4"/>
      <c r="N53" s="4"/>
      <c r="O53" s="4"/>
      <c r="P53" s="4"/>
      <c r="Q53" s="4">
        <v>6</v>
      </c>
      <c r="R53" s="4">
        <v>6</v>
      </c>
      <c r="S53" s="4">
        <v>6</v>
      </c>
      <c r="T53" s="4">
        <v>12</v>
      </c>
      <c r="U53" s="4"/>
      <c r="V53" s="4"/>
      <c r="W53" s="4"/>
      <c r="X53" s="4"/>
      <c r="Y53" s="4"/>
      <c r="Z53" s="7">
        <f>SUM(P53:W53)</f>
        <v>30</v>
      </c>
      <c r="AA53" s="12">
        <f t="shared" ref="AA53" si="1">Z53/18</f>
        <v>1.6666666666666667</v>
      </c>
      <c r="AB53" s="4"/>
      <c r="AC53" s="13"/>
    </row>
    <row r="54" spans="1:30" x14ac:dyDescent="0.25">
      <c r="A54" s="39"/>
      <c r="B54" s="40"/>
      <c r="C54" s="49"/>
      <c r="D54" s="24"/>
      <c r="E54" s="50"/>
      <c r="F54" s="21"/>
      <c r="G54" s="21">
        <v>13</v>
      </c>
      <c r="H54" s="21">
        <v>12</v>
      </c>
      <c r="I54" s="21">
        <v>12</v>
      </c>
      <c r="J54" s="21">
        <v>24</v>
      </c>
      <c r="K54" s="21"/>
      <c r="L54" s="140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9"/>
      <c r="AA54" s="21"/>
      <c r="AB54" s="21">
        <f>SUM(F54:O54)</f>
        <v>61</v>
      </c>
      <c r="AC54" s="13"/>
    </row>
    <row r="55" spans="1:30" ht="36" customHeight="1" x14ac:dyDescent="0.25">
      <c r="A55" s="260" t="s">
        <v>146</v>
      </c>
      <c r="B55" s="261"/>
      <c r="C55" s="264" t="s">
        <v>43</v>
      </c>
      <c r="D55" s="265"/>
      <c r="E55" s="177" t="s">
        <v>189</v>
      </c>
      <c r="F55" s="123"/>
      <c r="G55" s="123">
        <v>1</v>
      </c>
      <c r="H55" s="123"/>
      <c r="I55" s="123"/>
      <c r="J55" s="123"/>
      <c r="K55" s="123">
        <v>1</v>
      </c>
      <c r="L55" s="134"/>
      <c r="M55" s="4"/>
      <c r="N55" s="4"/>
      <c r="O55" s="4"/>
      <c r="P55" s="4"/>
      <c r="Q55" s="4">
        <v>4</v>
      </c>
      <c r="R55" s="4"/>
      <c r="S55" s="4"/>
      <c r="T55" s="4"/>
      <c r="U55" s="4">
        <v>5</v>
      </c>
      <c r="V55" s="4"/>
      <c r="W55" s="4"/>
      <c r="X55" s="4"/>
      <c r="Y55" s="4"/>
      <c r="Z55" s="7">
        <f>SUM(P55:W55)</f>
        <v>9</v>
      </c>
      <c r="AA55" s="12">
        <f t="shared" ref="AA55" si="2">Z55/18</f>
        <v>0.5</v>
      </c>
      <c r="AB55" s="4"/>
      <c r="AC55" s="13"/>
    </row>
    <row r="56" spans="1:30" x14ac:dyDescent="0.25">
      <c r="A56" s="42"/>
      <c r="B56" s="47"/>
      <c r="C56" s="23"/>
      <c r="D56" s="24"/>
      <c r="E56" s="50" t="s">
        <v>24</v>
      </c>
      <c r="F56" s="21"/>
      <c r="G56" s="21">
        <v>12</v>
      </c>
      <c r="H56" s="21"/>
      <c r="I56" s="21"/>
      <c r="J56" s="21"/>
      <c r="K56" s="21">
        <v>13</v>
      </c>
      <c r="L56" s="140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9"/>
      <c r="AA56" s="21"/>
      <c r="AB56" s="21">
        <f t="shared" ref="AB56" si="3">SUM(F56:O56)</f>
        <v>25</v>
      </c>
      <c r="AC56" s="13"/>
    </row>
    <row r="57" spans="1:30" ht="32.25" customHeight="1" x14ac:dyDescent="0.25">
      <c r="A57" s="260" t="s">
        <v>190</v>
      </c>
      <c r="B57" s="261"/>
      <c r="C57" s="264" t="s">
        <v>245</v>
      </c>
      <c r="D57" s="265"/>
      <c r="E57" s="59" t="s">
        <v>37</v>
      </c>
      <c r="F57" s="123">
        <v>4</v>
      </c>
      <c r="G57" s="123"/>
      <c r="H57" s="4"/>
      <c r="I57" s="4"/>
      <c r="J57" s="4"/>
      <c r="K57" s="4"/>
      <c r="L57" s="134"/>
      <c r="M57" s="4"/>
      <c r="N57" s="4"/>
      <c r="O57" s="4"/>
      <c r="P57" s="4">
        <v>16</v>
      </c>
      <c r="Q57" s="4"/>
      <c r="R57" s="4"/>
      <c r="S57" s="4"/>
      <c r="T57" s="4"/>
      <c r="U57" s="4"/>
      <c r="V57" s="4"/>
      <c r="W57" s="4"/>
      <c r="X57" s="4"/>
      <c r="Y57" s="4"/>
      <c r="Z57" s="7">
        <f>SUM(P57:W57)</f>
        <v>16</v>
      </c>
      <c r="AA57" s="12">
        <f t="shared" ref="AA57" si="4">Z57/18</f>
        <v>0.88888888888888884</v>
      </c>
      <c r="AB57" s="4"/>
      <c r="AC57" s="13"/>
    </row>
    <row r="58" spans="1:30" ht="18" customHeight="1" x14ac:dyDescent="0.25">
      <c r="A58" s="42"/>
      <c r="B58" s="47"/>
      <c r="C58" s="23"/>
      <c r="D58" s="24"/>
      <c r="E58" s="50" t="s">
        <v>24</v>
      </c>
      <c r="F58" s="21">
        <v>60</v>
      </c>
      <c r="G58" s="21"/>
      <c r="H58" s="21"/>
      <c r="I58" s="21"/>
      <c r="J58" s="21"/>
      <c r="K58" s="21"/>
      <c r="L58" s="140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9"/>
      <c r="AA58" s="21"/>
      <c r="AB58" s="21">
        <f t="shared" ref="AB58" si="5">SUM(F58:O58)</f>
        <v>60</v>
      </c>
      <c r="AC58" s="13"/>
    </row>
    <row r="59" spans="1:30" ht="45.75" customHeight="1" x14ac:dyDescent="0.25">
      <c r="A59" s="252" t="s">
        <v>148</v>
      </c>
      <c r="B59" s="253"/>
      <c r="C59" s="321" t="s">
        <v>149</v>
      </c>
      <c r="D59" s="255"/>
      <c r="E59" s="59"/>
      <c r="F59" s="4"/>
      <c r="G59" s="4"/>
      <c r="H59" s="4"/>
      <c r="I59" s="4"/>
      <c r="J59" s="4"/>
      <c r="K59" s="4"/>
      <c r="L59" s="134"/>
      <c r="M59" s="4"/>
      <c r="N59" s="4"/>
      <c r="O59" s="4"/>
      <c r="P59" s="4"/>
      <c r="Q59" s="4">
        <v>4</v>
      </c>
      <c r="R59" s="4"/>
      <c r="S59" s="4"/>
      <c r="T59" s="4"/>
      <c r="U59" s="4">
        <v>6</v>
      </c>
      <c r="V59" s="4">
        <v>6</v>
      </c>
      <c r="W59" s="4">
        <v>6</v>
      </c>
      <c r="X59" s="4">
        <v>6</v>
      </c>
      <c r="Y59" s="4"/>
      <c r="Z59" s="9"/>
      <c r="AA59" s="4"/>
      <c r="AB59" s="4"/>
      <c r="AC59" s="106">
        <v>28</v>
      </c>
    </row>
    <row r="60" spans="1:30" ht="39" customHeight="1" x14ac:dyDescent="0.25">
      <c r="A60" s="252" t="s">
        <v>28</v>
      </c>
      <c r="B60" s="253"/>
      <c r="C60" s="254" t="s">
        <v>150</v>
      </c>
      <c r="D60" s="255"/>
      <c r="E60" s="59"/>
      <c r="F60" s="4"/>
      <c r="G60" s="4"/>
      <c r="H60" s="4"/>
      <c r="I60" s="4"/>
      <c r="J60" s="4"/>
      <c r="K60" s="4"/>
      <c r="L60" s="134"/>
      <c r="M60" s="4"/>
      <c r="N60" s="4"/>
      <c r="O60" s="4"/>
      <c r="P60" s="7"/>
      <c r="Q60" s="7">
        <v>6</v>
      </c>
      <c r="R60" s="7"/>
      <c r="S60" s="7">
        <v>6</v>
      </c>
      <c r="T60" s="7"/>
      <c r="U60" s="7">
        <v>6</v>
      </c>
      <c r="V60" s="7"/>
      <c r="W60" s="7">
        <v>6</v>
      </c>
      <c r="X60" s="7"/>
      <c r="Y60" s="7">
        <v>6</v>
      </c>
      <c r="Z60" s="9"/>
      <c r="AA60" s="4"/>
      <c r="AB60" s="4"/>
      <c r="AC60" s="106">
        <f t="shared" ref="AC60:AC62" si="6">SUM(P60:Y60)</f>
        <v>30</v>
      </c>
    </row>
    <row r="61" spans="1:30" ht="43.5" customHeight="1" x14ac:dyDescent="0.25">
      <c r="A61" s="256" t="s">
        <v>125</v>
      </c>
      <c r="B61" s="257"/>
      <c r="C61" s="254" t="s">
        <v>150</v>
      </c>
      <c r="D61" s="255"/>
      <c r="E61" s="59"/>
      <c r="F61" s="4"/>
      <c r="G61" s="4"/>
      <c r="H61" s="4"/>
      <c r="I61" s="4"/>
      <c r="J61" s="4"/>
      <c r="K61" s="4"/>
      <c r="L61" s="134"/>
      <c r="M61" s="4"/>
      <c r="N61" s="4"/>
      <c r="O61" s="4"/>
      <c r="P61" s="4">
        <v>4</v>
      </c>
      <c r="Q61" s="4">
        <v>2</v>
      </c>
      <c r="R61" s="4"/>
      <c r="S61" s="4"/>
      <c r="T61" s="4"/>
      <c r="U61" s="4"/>
      <c r="V61" s="4"/>
      <c r="W61" s="4"/>
      <c r="X61" s="4"/>
      <c r="Y61" s="4"/>
      <c r="Z61" s="9"/>
      <c r="AA61" s="4"/>
      <c r="AB61" s="4"/>
      <c r="AC61" s="106">
        <f t="shared" si="6"/>
        <v>6</v>
      </c>
    </row>
    <row r="62" spans="1:30" ht="38.25" customHeight="1" x14ac:dyDescent="0.25">
      <c r="A62" s="260" t="s">
        <v>40</v>
      </c>
      <c r="B62" s="261"/>
      <c r="C62" s="254" t="s">
        <v>151</v>
      </c>
      <c r="D62" s="255"/>
      <c r="E62" s="59"/>
      <c r="F62" s="4"/>
      <c r="G62" s="4"/>
      <c r="H62" s="4"/>
      <c r="I62" s="4"/>
      <c r="J62" s="4"/>
      <c r="K62" s="4"/>
      <c r="L62" s="134"/>
      <c r="M62" s="4"/>
      <c r="N62" s="4"/>
      <c r="O62" s="4"/>
      <c r="P62" s="16"/>
      <c r="Q62" s="6"/>
      <c r="R62" s="6">
        <v>4</v>
      </c>
      <c r="S62" s="6">
        <v>4</v>
      </c>
      <c r="T62" s="6">
        <v>4</v>
      </c>
      <c r="U62" s="4"/>
      <c r="V62" s="4"/>
      <c r="W62" s="4"/>
      <c r="X62" s="4"/>
      <c r="Y62" s="4"/>
      <c r="Z62" s="9"/>
      <c r="AA62" s="4"/>
      <c r="AB62" s="4"/>
      <c r="AC62" s="106">
        <f t="shared" si="6"/>
        <v>12</v>
      </c>
    </row>
    <row r="63" spans="1:30" ht="36.75" customHeight="1" x14ac:dyDescent="0.25">
      <c r="A63" s="314" t="s">
        <v>52</v>
      </c>
      <c r="B63" s="315"/>
      <c r="C63" s="315"/>
      <c r="D63" s="316"/>
      <c r="E63" s="79" t="s">
        <v>54</v>
      </c>
      <c r="F63" s="131">
        <f>F19+F21+F23+F25+F27+F29+F31+F33+F35+F37+F39+F41+F43+F45+F47+F49+F51+F53+F55+F57</f>
        <v>13</v>
      </c>
      <c r="G63" s="131">
        <f t="shared" ref="G63:O63" si="7">G19+G21+G23+G25+G27+G29+G31+G33+G35+G37+G39+G41+G43+G45+G47+G49+G51+G53+G55+G57</f>
        <v>14</v>
      </c>
      <c r="H63" s="131">
        <f t="shared" si="7"/>
        <v>11</v>
      </c>
      <c r="I63" s="131">
        <f t="shared" si="7"/>
        <v>6</v>
      </c>
      <c r="J63" s="131">
        <f t="shared" si="7"/>
        <v>7</v>
      </c>
      <c r="K63" s="131">
        <f t="shared" si="7"/>
        <v>3</v>
      </c>
      <c r="L63" s="131">
        <v>1</v>
      </c>
      <c r="M63" s="131">
        <f t="shared" si="7"/>
        <v>1</v>
      </c>
      <c r="N63" s="131">
        <f t="shared" si="7"/>
        <v>1</v>
      </c>
      <c r="O63" s="131">
        <f t="shared" si="7"/>
        <v>1</v>
      </c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>
        <f t="shared" ref="Z63:AA63" si="8">Z19+Z21+Z23+Z25+Z27+Z29+Z31+Z33+Z35+Z37+Z39+Z41+Z43+Z45+Z47+Z49+Z51+Z53+Z55+Z57</f>
        <v>331</v>
      </c>
      <c r="AA63" s="104">
        <f t="shared" si="8"/>
        <v>18.388888888888889</v>
      </c>
      <c r="AB63" s="20"/>
      <c r="AC63" s="107">
        <f>AC59+AC60+AC61+AC62</f>
        <v>76</v>
      </c>
      <c r="AD63">
        <f>AD19+AD31+AD33+AD35</f>
        <v>30</v>
      </c>
    </row>
    <row r="64" spans="1:30" ht="28.5" customHeight="1" x14ac:dyDescent="0.25">
      <c r="A64" s="317"/>
      <c r="B64" s="318"/>
      <c r="C64" s="318"/>
      <c r="D64" s="318"/>
      <c r="E64" s="51" t="s">
        <v>24</v>
      </c>
      <c r="F64" s="21">
        <f>F20+F22+F24+F26+F28+F30+F32+F34+F36+F38+F40+F42+F44+F46+F48+F50+F52+F54+F56+F58</f>
        <v>195</v>
      </c>
      <c r="G64" s="21">
        <f t="shared" ref="G64:O64" si="9">G20+G22+G24+G26+G28+G30+G32+G34+G36+G38+G40+G42+G44+G46+G48+G50+G52+G54+G56+G58</f>
        <v>179</v>
      </c>
      <c r="H64" s="21">
        <f t="shared" si="9"/>
        <v>139</v>
      </c>
      <c r="I64" s="21">
        <f t="shared" si="9"/>
        <v>67</v>
      </c>
      <c r="J64" s="21">
        <f t="shared" si="9"/>
        <v>79</v>
      </c>
      <c r="K64" s="21">
        <f t="shared" si="9"/>
        <v>37</v>
      </c>
      <c r="L64" s="21">
        <f t="shared" si="9"/>
        <v>12</v>
      </c>
      <c r="M64" s="21">
        <f t="shared" si="9"/>
        <v>12</v>
      </c>
      <c r="N64" s="21">
        <f t="shared" si="9"/>
        <v>12</v>
      </c>
      <c r="O64" s="21">
        <f t="shared" si="9"/>
        <v>12</v>
      </c>
      <c r="P64" s="21"/>
      <c r="Q64" s="21"/>
      <c r="R64" s="21"/>
      <c r="S64" s="22"/>
      <c r="T64" s="22"/>
      <c r="U64" s="22"/>
      <c r="V64" s="22"/>
      <c r="W64" s="22"/>
      <c r="X64" s="22"/>
      <c r="Y64" s="22"/>
      <c r="Z64" s="22"/>
      <c r="AA64" s="22"/>
      <c r="AB64" s="22">
        <f>AB20+AB22+AB24+AB26+AB28+AB30+AB32+AB34+AB36+AB38+AB40+AB42+AB44+AB46+AB48+AB50+AB52+AB54+AB56+AB58</f>
        <v>744</v>
      </c>
      <c r="AC64" s="48"/>
    </row>
    <row r="66" spans="1:13" x14ac:dyDescent="0.25">
      <c r="A66" t="s">
        <v>127</v>
      </c>
      <c r="C66">
        <f>F63+G63+H63+I63+J63+K63+L63+M63+N63+O63</f>
        <v>58</v>
      </c>
    </row>
    <row r="68" spans="1:13" x14ac:dyDescent="0.25">
      <c r="A68" t="s">
        <v>128</v>
      </c>
      <c r="C68">
        <f>AB64</f>
        <v>744</v>
      </c>
    </row>
    <row r="70" spans="1:13" x14ac:dyDescent="0.25">
      <c r="A70" t="s">
        <v>162</v>
      </c>
      <c r="H70">
        <f>AB64+'декор.-прикл.'!Z47</f>
        <v>1480</v>
      </c>
      <c r="I70" t="s">
        <v>24</v>
      </c>
      <c r="L70" s="132">
        <f>C66+'декор.-прикл.'!C49</f>
        <v>114</v>
      </c>
      <c r="M70" t="s">
        <v>161</v>
      </c>
    </row>
  </sheetData>
  <mergeCells count="80">
    <mergeCell ref="A63:D63"/>
    <mergeCell ref="A64:D64"/>
    <mergeCell ref="A49:B49"/>
    <mergeCell ref="C49:D49"/>
    <mergeCell ref="A53:B53"/>
    <mergeCell ref="C53:D53"/>
    <mergeCell ref="A51:B51"/>
    <mergeCell ref="C51:D51"/>
    <mergeCell ref="A55:B55"/>
    <mergeCell ref="C55:D55"/>
    <mergeCell ref="A59:B59"/>
    <mergeCell ref="C59:D59"/>
    <mergeCell ref="A57:B57"/>
    <mergeCell ref="C57:D57"/>
    <mergeCell ref="A62:B62"/>
    <mergeCell ref="C62:D62"/>
    <mergeCell ref="A45:B45"/>
    <mergeCell ref="C45:D45"/>
    <mergeCell ref="C46:D46"/>
    <mergeCell ref="A47:B47"/>
    <mergeCell ref="C47:D47"/>
    <mergeCell ref="A37:B37"/>
    <mergeCell ref="C37:D37"/>
    <mergeCell ref="A43:B43"/>
    <mergeCell ref="C43:D43"/>
    <mergeCell ref="A39:B39"/>
    <mergeCell ref="C39:D39"/>
    <mergeCell ref="A41:B41"/>
    <mergeCell ref="C41:D41"/>
    <mergeCell ref="A13:B18"/>
    <mergeCell ref="C13:D18"/>
    <mergeCell ref="E13:E18"/>
    <mergeCell ref="F13:G16"/>
    <mergeCell ref="H13:J16"/>
    <mergeCell ref="K13:O16"/>
    <mergeCell ref="P13:P17"/>
    <mergeCell ref="AB13:AB18"/>
    <mergeCell ref="F17:O17"/>
    <mergeCell ref="W13:W17"/>
    <mergeCell ref="Z13:Z18"/>
    <mergeCell ref="AA13:AA18"/>
    <mergeCell ref="P18:Y18"/>
    <mergeCell ref="AD13:AD18"/>
    <mergeCell ref="A23:B23"/>
    <mergeCell ref="C23:D23"/>
    <mergeCell ref="A21:B21"/>
    <mergeCell ref="C21:D21"/>
    <mergeCell ref="A19:B19"/>
    <mergeCell ref="C19:D19"/>
    <mergeCell ref="T13:T17"/>
    <mergeCell ref="U13:U17"/>
    <mergeCell ref="V13:V17"/>
    <mergeCell ref="Q13:Q17"/>
    <mergeCell ref="R13:R17"/>
    <mergeCell ref="S13:S17"/>
    <mergeCell ref="AC13:AC18"/>
    <mergeCell ref="X13:X17"/>
    <mergeCell ref="Y13:Y17"/>
    <mergeCell ref="A60:B60"/>
    <mergeCell ref="C60:D60"/>
    <mergeCell ref="C61:D61"/>
    <mergeCell ref="A61:B61"/>
    <mergeCell ref="A25:B25"/>
    <mergeCell ref="C25:D25"/>
    <mergeCell ref="A27:B27"/>
    <mergeCell ref="C27:D27"/>
    <mergeCell ref="A29:B29"/>
    <mergeCell ref="C29:D29"/>
    <mergeCell ref="A31:B31"/>
    <mergeCell ref="C31:D31"/>
    <mergeCell ref="A33:B33"/>
    <mergeCell ref="C33:D33"/>
    <mergeCell ref="A35:B35"/>
    <mergeCell ref="C35:D35"/>
    <mergeCell ref="A9:Y9"/>
    <mergeCell ref="Q3:Z3"/>
    <mergeCell ref="Q4:Z4"/>
    <mergeCell ref="Q5:Z6"/>
    <mergeCell ref="B7:W7"/>
    <mergeCell ref="E8:T8"/>
  </mergeCells>
  <pageMargins left="0.7" right="0.7" top="0.75" bottom="0.75" header="0.3" footer="0.3"/>
  <pageSetup paperSize="9" scale="64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53"/>
  <sheetViews>
    <sheetView zoomScaleNormal="100" workbookViewId="0">
      <selection sqref="A1:Z53"/>
    </sheetView>
  </sheetViews>
  <sheetFormatPr defaultRowHeight="15" x14ac:dyDescent="0.25"/>
  <cols>
    <col min="4" max="4" width="6" customWidth="1"/>
    <col min="6" max="6" width="4.5703125" customWidth="1"/>
    <col min="7" max="7" width="5" customWidth="1"/>
    <col min="8" max="8" width="5.28515625" customWidth="1"/>
    <col min="9" max="9" width="5.140625" customWidth="1"/>
    <col min="10" max="10" width="4.7109375" customWidth="1"/>
    <col min="11" max="11" width="5" customWidth="1"/>
    <col min="12" max="12" width="5.42578125" customWidth="1"/>
    <col min="13" max="13" width="4.7109375" customWidth="1"/>
    <col min="14" max="14" width="5.28515625" customWidth="1"/>
    <col min="15" max="15" width="5.5703125" customWidth="1"/>
    <col min="16" max="16" width="4.7109375" customWidth="1"/>
    <col min="17" max="17" width="6" customWidth="1"/>
    <col min="18" max="18" width="5.5703125" customWidth="1"/>
    <col min="19" max="19" width="5.85546875" customWidth="1"/>
    <col min="20" max="20" width="6" customWidth="1"/>
    <col min="21" max="21" width="5.85546875" customWidth="1"/>
    <col min="22" max="22" width="5.7109375" customWidth="1"/>
    <col min="23" max="23" width="4.85546875" customWidth="1"/>
    <col min="24" max="24" width="7.42578125" customWidth="1"/>
    <col min="25" max="25" width="8.140625" customWidth="1"/>
  </cols>
  <sheetData>
    <row r="2" spans="1:26" x14ac:dyDescent="0.25">
      <c r="A2" s="349" t="s">
        <v>56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</row>
    <row r="4" spans="1:26" x14ac:dyDescent="0.25">
      <c r="A4" s="322" t="s">
        <v>0</v>
      </c>
      <c r="B4" s="323"/>
      <c r="C4" s="322" t="s">
        <v>1</v>
      </c>
      <c r="D4" s="323"/>
      <c r="E4" s="350" t="s">
        <v>2</v>
      </c>
      <c r="F4" s="331" t="s">
        <v>3</v>
      </c>
      <c r="G4" s="332"/>
      <c r="H4" s="331" t="s">
        <v>4</v>
      </c>
      <c r="I4" s="337"/>
      <c r="J4" s="338"/>
      <c r="K4" s="331" t="s">
        <v>5</v>
      </c>
      <c r="L4" s="337"/>
      <c r="M4" s="337"/>
      <c r="N4" s="337"/>
      <c r="O4" s="338"/>
      <c r="P4" s="286" t="s">
        <v>6</v>
      </c>
      <c r="Q4" s="271" t="s">
        <v>7</v>
      </c>
      <c r="R4" s="271" t="s">
        <v>8</v>
      </c>
      <c r="S4" s="271" t="s">
        <v>9</v>
      </c>
      <c r="T4" s="271" t="s">
        <v>10</v>
      </c>
      <c r="U4" s="271" t="s">
        <v>11</v>
      </c>
      <c r="V4" s="271" t="s">
        <v>12</v>
      </c>
      <c r="W4" s="271" t="s">
        <v>13</v>
      </c>
      <c r="X4" s="328" t="s">
        <v>14</v>
      </c>
      <c r="Y4" s="328" t="s">
        <v>15</v>
      </c>
      <c r="Z4" s="350" t="s">
        <v>16</v>
      </c>
    </row>
    <row r="5" spans="1:26" x14ac:dyDescent="0.25">
      <c r="A5" s="324"/>
      <c r="B5" s="325"/>
      <c r="C5" s="324"/>
      <c r="D5" s="325"/>
      <c r="E5" s="351"/>
      <c r="F5" s="333"/>
      <c r="G5" s="334"/>
      <c r="H5" s="339"/>
      <c r="I5" s="340"/>
      <c r="J5" s="341"/>
      <c r="K5" s="339"/>
      <c r="L5" s="340"/>
      <c r="M5" s="340"/>
      <c r="N5" s="340"/>
      <c r="O5" s="341"/>
      <c r="P5" s="287"/>
      <c r="Q5" s="272"/>
      <c r="R5" s="272"/>
      <c r="S5" s="272"/>
      <c r="T5" s="272"/>
      <c r="U5" s="272"/>
      <c r="V5" s="272"/>
      <c r="W5" s="272"/>
      <c r="X5" s="329"/>
      <c r="Y5" s="329"/>
      <c r="Z5" s="351"/>
    </row>
    <row r="6" spans="1:26" x14ac:dyDescent="0.25">
      <c r="A6" s="324"/>
      <c r="B6" s="325"/>
      <c r="C6" s="324"/>
      <c r="D6" s="325"/>
      <c r="E6" s="351"/>
      <c r="F6" s="333"/>
      <c r="G6" s="334"/>
      <c r="H6" s="339"/>
      <c r="I6" s="340"/>
      <c r="J6" s="341"/>
      <c r="K6" s="339"/>
      <c r="L6" s="340"/>
      <c r="M6" s="340"/>
      <c r="N6" s="340"/>
      <c r="O6" s="341"/>
      <c r="P6" s="287"/>
      <c r="Q6" s="272"/>
      <c r="R6" s="272"/>
      <c r="S6" s="272"/>
      <c r="T6" s="272"/>
      <c r="U6" s="272"/>
      <c r="V6" s="272"/>
      <c r="W6" s="272"/>
      <c r="X6" s="329"/>
      <c r="Y6" s="329"/>
      <c r="Z6" s="351"/>
    </row>
    <row r="7" spans="1:26" x14ac:dyDescent="0.25">
      <c r="A7" s="324"/>
      <c r="B7" s="325"/>
      <c r="C7" s="324"/>
      <c r="D7" s="325"/>
      <c r="E7" s="351"/>
      <c r="F7" s="335"/>
      <c r="G7" s="336"/>
      <c r="H7" s="342"/>
      <c r="I7" s="343"/>
      <c r="J7" s="344"/>
      <c r="K7" s="342"/>
      <c r="L7" s="343"/>
      <c r="M7" s="343"/>
      <c r="N7" s="343"/>
      <c r="O7" s="344"/>
      <c r="P7" s="287"/>
      <c r="Q7" s="272"/>
      <c r="R7" s="272"/>
      <c r="S7" s="272"/>
      <c r="T7" s="272"/>
      <c r="U7" s="272"/>
      <c r="V7" s="272"/>
      <c r="W7" s="272"/>
      <c r="X7" s="329"/>
      <c r="Y7" s="329"/>
      <c r="Z7" s="351"/>
    </row>
    <row r="8" spans="1:26" x14ac:dyDescent="0.25">
      <c r="A8" s="324"/>
      <c r="B8" s="325"/>
      <c r="C8" s="324"/>
      <c r="D8" s="325"/>
      <c r="E8" s="351"/>
      <c r="F8" s="298" t="s">
        <v>55</v>
      </c>
      <c r="G8" s="299"/>
      <c r="H8" s="299"/>
      <c r="I8" s="299"/>
      <c r="J8" s="299"/>
      <c r="K8" s="299"/>
      <c r="L8" s="299"/>
      <c r="M8" s="299"/>
      <c r="N8" s="299"/>
      <c r="O8" s="300"/>
      <c r="P8" s="288"/>
      <c r="Q8" s="273"/>
      <c r="R8" s="273"/>
      <c r="S8" s="273"/>
      <c r="T8" s="273"/>
      <c r="U8" s="273"/>
      <c r="V8" s="273"/>
      <c r="W8" s="273"/>
      <c r="X8" s="329"/>
      <c r="Y8" s="329"/>
      <c r="Z8" s="351"/>
    </row>
    <row r="9" spans="1:26" x14ac:dyDescent="0.25">
      <c r="A9" s="326"/>
      <c r="B9" s="327"/>
      <c r="C9" s="326"/>
      <c r="D9" s="327"/>
      <c r="E9" s="352"/>
      <c r="F9" s="52">
        <v>1</v>
      </c>
      <c r="G9" s="52">
        <v>2</v>
      </c>
      <c r="H9" s="52">
        <v>3</v>
      </c>
      <c r="I9" s="52">
        <v>4</v>
      </c>
      <c r="J9" s="52">
        <v>5</v>
      </c>
      <c r="K9" s="52">
        <v>6</v>
      </c>
      <c r="L9" s="52">
        <v>7</v>
      </c>
      <c r="M9" s="52">
        <v>8</v>
      </c>
      <c r="N9" s="53">
        <v>9</v>
      </c>
      <c r="O9" s="53">
        <v>10</v>
      </c>
      <c r="P9" s="298" t="s">
        <v>122</v>
      </c>
      <c r="Q9" s="299"/>
      <c r="R9" s="299"/>
      <c r="S9" s="299"/>
      <c r="T9" s="299"/>
      <c r="U9" s="299"/>
      <c r="V9" s="299"/>
      <c r="W9" s="300"/>
      <c r="X9" s="330"/>
      <c r="Y9" s="330"/>
      <c r="Z9" s="352"/>
    </row>
    <row r="10" spans="1:26" ht="40.5" customHeight="1" x14ac:dyDescent="0.25">
      <c r="A10" s="260" t="s">
        <v>241</v>
      </c>
      <c r="B10" s="261"/>
      <c r="C10" s="262" t="s">
        <v>58</v>
      </c>
      <c r="D10" s="263"/>
      <c r="E10" s="14" t="s">
        <v>38</v>
      </c>
      <c r="F10" s="123"/>
      <c r="G10" s="123">
        <v>3</v>
      </c>
      <c r="H10" s="123">
        <v>2</v>
      </c>
      <c r="I10" s="4"/>
      <c r="J10" s="4"/>
      <c r="K10" s="4"/>
      <c r="L10" s="4"/>
      <c r="M10" s="4"/>
      <c r="N10" s="4"/>
      <c r="O10" s="4"/>
      <c r="P10" s="4"/>
      <c r="Q10" s="4">
        <v>18</v>
      </c>
      <c r="R10" s="4">
        <v>12</v>
      </c>
      <c r="S10" s="4"/>
      <c r="T10" s="4"/>
      <c r="U10" s="4"/>
      <c r="V10" s="4"/>
      <c r="W10" s="4"/>
      <c r="X10" s="7">
        <f>SUM(P10:W10)</f>
        <v>30</v>
      </c>
      <c r="Y10" s="12">
        <f>X10/18</f>
        <v>1.6666666666666667</v>
      </c>
      <c r="Z10" s="4"/>
    </row>
    <row r="11" spans="1:26" x14ac:dyDescent="0.25">
      <c r="A11" s="73"/>
      <c r="B11" s="74"/>
      <c r="C11" s="30"/>
      <c r="D11" s="31"/>
      <c r="E11" s="50" t="s">
        <v>24</v>
      </c>
      <c r="F11" s="21"/>
      <c r="G11" s="21">
        <v>39</v>
      </c>
      <c r="H11" s="21">
        <v>24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36"/>
      <c r="Y11" s="41"/>
      <c r="Z11" s="21">
        <f>SUM(F11:Y11)</f>
        <v>63</v>
      </c>
    </row>
    <row r="12" spans="1:26" ht="46.5" customHeight="1" x14ac:dyDescent="0.25">
      <c r="A12" s="260" t="s">
        <v>59</v>
      </c>
      <c r="B12" s="261"/>
      <c r="C12" s="262" t="s">
        <v>60</v>
      </c>
      <c r="D12" s="263"/>
      <c r="E12" s="14" t="s">
        <v>22</v>
      </c>
      <c r="F12" s="123">
        <v>1</v>
      </c>
      <c r="G12" s="123">
        <v>2</v>
      </c>
      <c r="H12" s="123"/>
      <c r="I12" s="123"/>
      <c r="J12" s="4"/>
      <c r="K12" s="4"/>
      <c r="L12" s="4"/>
      <c r="M12" s="4"/>
      <c r="N12" s="4"/>
      <c r="O12" s="4"/>
      <c r="P12" s="4">
        <v>4</v>
      </c>
      <c r="Q12" s="4">
        <v>12</v>
      </c>
      <c r="R12" s="4"/>
      <c r="S12" s="4"/>
      <c r="T12" s="4"/>
      <c r="U12" s="4"/>
      <c r="V12" s="4"/>
      <c r="W12" s="4"/>
      <c r="X12" s="7">
        <f>SUM(P12:W12)</f>
        <v>16</v>
      </c>
      <c r="Y12" s="12">
        <f>X12/18</f>
        <v>0.88888888888888884</v>
      </c>
      <c r="Z12" s="4"/>
    </row>
    <row r="13" spans="1:26" x14ac:dyDescent="0.25">
      <c r="A13" s="73"/>
      <c r="B13" s="74"/>
      <c r="C13" s="30"/>
      <c r="D13" s="31"/>
      <c r="E13" s="50" t="s">
        <v>24</v>
      </c>
      <c r="F13" s="21">
        <v>15</v>
      </c>
      <c r="G13" s="21">
        <v>26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36"/>
      <c r="Y13" s="41"/>
      <c r="Z13" s="21">
        <f>SUM(F13:Y13)</f>
        <v>41</v>
      </c>
    </row>
    <row r="14" spans="1:26" ht="35.25" customHeight="1" x14ac:dyDescent="0.25">
      <c r="A14" s="260" t="s">
        <v>59</v>
      </c>
      <c r="B14" s="261"/>
      <c r="C14" s="262" t="s">
        <v>60</v>
      </c>
      <c r="D14" s="263"/>
      <c r="E14" s="14" t="s">
        <v>22</v>
      </c>
      <c r="F14" s="123">
        <v>3</v>
      </c>
      <c r="G14" s="123">
        <v>2</v>
      </c>
      <c r="H14" s="123"/>
      <c r="I14" s="123"/>
      <c r="J14" s="4"/>
      <c r="K14" s="4"/>
      <c r="L14" s="4"/>
      <c r="M14" s="4"/>
      <c r="N14" s="4"/>
      <c r="O14" s="4"/>
      <c r="P14" s="4">
        <v>6</v>
      </c>
      <c r="Q14" s="4">
        <v>8</v>
      </c>
      <c r="R14" s="4"/>
      <c r="S14" s="4"/>
      <c r="T14" s="4"/>
      <c r="U14" s="4"/>
      <c r="V14" s="4"/>
      <c r="W14" s="4"/>
      <c r="X14" s="7">
        <f>SUM(P14:W14)</f>
        <v>14</v>
      </c>
      <c r="Y14" s="12">
        <f>X14/18</f>
        <v>0.77777777777777779</v>
      </c>
      <c r="Z14" s="4"/>
    </row>
    <row r="15" spans="1:26" x14ac:dyDescent="0.25">
      <c r="A15" s="42"/>
      <c r="B15" s="43"/>
      <c r="C15" s="30"/>
      <c r="D15" s="31"/>
      <c r="E15" s="50" t="s">
        <v>24</v>
      </c>
      <c r="F15" s="21">
        <v>30</v>
      </c>
      <c r="G15" s="21">
        <v>20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9"/>
      <c r="Y15" s="41"/>
      <c r="Z15" s="21">
        <f>SUM(F15:Y15)</f>
        <v>50</v>
      </c>
    </row>
    <row r="16" spans="1:26" ht="27" customHeight="1" x14ac:dyDescent="0.25">
      <c r="A16" s="260" t="s">
        <v>170</v>
      </c>
      <c r="B16" s="261"/>
      <c r="C16" s="262" t="s">
        <v>209</v>
      </c>
      <c r="D16" s="263"/>
      <c r="E16" s="14" t="s">
        <v>37</v>
      </c>
      <c r="F16" s="126">
        <v>1</v>
      </c>
      <c r="G16" s="126"/>
      <c r="H16" s="9"/>
      <c r="I16" s="4"/>
      <c r="J16" s="4"/>
      <c r="K16" s="4"/>
      <c r="L16" s="4"/>
      <c r="M16" s="4"/>
      <c r="N16" s="4"/>
      <c r="O16" s="4"/>
      <c r="P16" s="4">
        <v>4</v>
      </c>
      <c r="Q16" s="4"/>
      <c r="R16" s="4"/>
      <c r="S16" s="4"/>
      <c r="T16" s="4"/>
      <c r="U16" s="4"/>
      <c r="V16" s="4"/>
      <c r="W16" s="4"/>
      <c r="X16" s="7">
        <f>SUM(P16:W16)</f>
        <v>4</v>
      </c>
      <c r="Y16" s="12">
        <f>X16/18</f>
        <v>0.22222222222222221</v>
      </c>
      <c r="Z16" s="4"/>
    </row>
    <row r="17" spans="1:26" ht="15.75" customHeight="1" x14ac:dyDescent="0.25">
      <c r="A17" s="42"/>
      <c r="B17" s="43"/>
      <c r="C17" s="30"/>
      <c r="D17" s="31"/>
      <c r="E17" s="50"/>
      <c r="F17" s="36">
        <v>15</v>
      </c>
      <c r="G17" s="36"/>
      <c r="H17" s="29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9"/>
      <c r="Y17" s="21"/>
      <c r="Z17" s="21">
        <f>SUM(F17:Y17)</f>
        <v>15</v>
      </c>
    </row>
    <row r="18" spans="1:26" ht="33.75" customHeight="1" x14ac:dyDescent="0.25">
      <c r="A18" s="252" t="s">
        <v>61</v>
      </c>
      <c r="B18" s="253"/>
      <c r="C18" s="264" t="s">
        <v>62</v>
      </c>
      <c r="D18" s="265"/>
      <c r="E18" s="14" t="s">
        <v>22</v>
      </c>
      <c r="F18" s="123">
        <v>5</v>
      </c>
      <c r="G18" s="123"/>
      <c r="H18" s="123"/>
      <c r="I18" s="123"/>
      <c r="J18" s="4"/>
      <c r="K18" s="4"/>
      <c r="L18" s="4"/>
      <c r="M18" s="4"/>
      <c r="N18" s="4"/>
      <c r="O18" s="4"/>
      <c r="P18" s="4">
        <v>20</v>
      </c>
      <c r="Q18" s="4"/>
      <c r="R18" s="4"/>
      <c r="S18" s="4"/>
      <c r="T18" s="4"/>
      <c r="U18" s="4"/>
      <c r="V18" s="4"/>
      <c r="W18" s="4"/>
      <c r="X18" s="7">
        <f>SUM(P18:W18)</f>
        <v>20</v>
      </c>
      <c r="Y18" s="12">
        <f>X18/18</f>
        <v>1.1111111111111112</v>
      </c>
      <c r="Z18" s="4"/>
    </row>
    <row r="19" spans="1:26" x14ac:dyDescent="0.25">
      <c r="A19" s="174"/>
      <c r="B19" s="175"/>
      <c r="C19" s="30"/>
      <c r="D19" s="31"/>
      <c r="E19" s="50" t="s">
        <v>24</v>
      </c>
      <c r="F19" s="21">
        <v>75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9"/>
      <c r="Y19" s="21"/>
      <c r="Z19" s="21">
        <f>SUM(F19:Y19)</f>
        <v>75</v>
      </c>
    </row>
    <row r="20" spans="1:26" ht="30.75" customHeight="1" x14ac:dyDescent="0.25">
      <c r="A20" s="260" t="s">
        <v>200</v>
      </c>
      <c r="B20" s="261"/>
      <c r="C20" s="256" t="s">
        <v>207</v>
      </c>
      <c r="D20" s="257"/>
      <c r="E20" s="54" t="s">
        <v>37</v>
      </c>
      <c r="F20" s="126">
        <v>5</v>
      </c>
      <c r="G20" s="126">
        <v>1</v>
      </c>
      <c r="H20" s="7"/>
      <c r="I20" s="7"/>
      <c r="J20" s="4"/>
      <c r="K20" s="4"/>
      <c r="L20" s="4"/>
      <c r="M20" s="4"/>
      <c r="N20" s="4"/>
      <c r="O20" s="4"/>
      <c r="P20" s="4">
        <v>15</v>
      </c>
      <c r="Q20" s="4">
        <v>3</v>
      </c>
      <c r="R20" s="4"/>
      <c r="S20" s="4"/>
      <c r="T20" s="4"/>
      <c r="U20" s="4"/>
      <c r="V20" s="4"/>
      <c r="W20" s="4"/>
      <c r="X20" s="7">
        <f>SUM(P20:W20)</f>
        <v>18</v>
      </c>
      <c r="Y20" s="12">
        <f>X20/18</f>
        <v>1</v>
      </c>
      <c r="Z20" s="4"/>
    </row>
    <row r="21" spans="1:26" x14ac:dyDescent="0.25">
      <c r="A21" s="42"/>
      <c r="B21" s="43"/>
      <c r="C21" s="30"/>
      <c r="D21" s="31"/>
      <c r="E21" s="50"/>
      <c r="F21" s="21">
        <v>60</v>
      </c>
      <c r="G21" s="21">
        <v>10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9"/>
      <c r="Y21" s="41"/>
      <c r="Z21" s="21">
        <f>SUM(F21:Y21)</f>
        <v>70</v>
      </c>
    </row>
    <row r="22" spans="1:26" ht="38.25" customHeight="1" x14ac:dyDescent="0.25">
      <c r="A22" s="260" t="s">
        <v>65</v>
      </c>
      <c r="B22" s="261"/>
      <c r="C22" s="262" t="s">
        <v>66</v>
      </c>
      <c r="D22" s="263"/>
      <c r="E22" s="14" t="s">
        <v>38</v>
      </c>
      <c r="F22" s="123"/>
      <c r="G22" s="123"/>
      <c r="H22" s="123">
        <v>1</v>
      </c>
      <c r="I22" s="4"/>
      <c r="J22" s="4"/>
      <c r="K22" s="4"/>
      <c r="L22" s="4"/>
      <c r="M22" s="4"/>
      <c r="N22" s="4"/>
      <c r="O22" s="4"/>
      <c r="P22" s="4"/>
      <c r="Q22" s="4"/>
      <c r="R22" s="4">
        <v>6</v>
      </c>
      <c r="S22" s="4"/>
      <c r="T22" s="4"/>
      <c r="U22" s="4"/>
      <c r="V22" s="4"/>
      <c r="W22" s="4"/>
      <c r="X22" s="7">
        <f>P22+Q22+R22+S22+T22+U22+V22+W22</f>
        <v>6</v>
      </c>
      <c r="Y22" s="12">
        <f>X22/18</f>
        <v>0.33333333333333331</v>
      </c>
      <c r="Z22" s="7"/>
    </row>
    <row r="23" spans="1:26" x14ac:dyDescent="0.25">
      <c r="A23" s="73"/>
      <c r="B23" s="74"/>
      <c r="C23" s="30"/>
      <c r="D23" s="31"/>
      <c r="E23" s="50" t="s">
        <v>24</v>
      </c>
      <c r="F23" s="21"/>
      <c r="G23" s="21"/>
      <c r="H23" s="21">
        <v>13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36"/>
      <c r="Y23" s="41"/>
      <c r="Z23" s="36">
        <f>SUM(F23:Y23)</f>
        <v>13</v>
      </c>
    </row>
    <row r="24" spans="1:26" ht="31.5" customHeight="1" x14ac:dyDescent="0.25">
      <c r="A24" s="260" t="s">
        <v>67</v>
      </c>
      <c r="B24" s="261"/>
      <c r="C24" s="262" t="s">
        <v>68</v>
      </c>
      <c r="D24" s="263"/>
      <c r="E24" s="14" t="s">
        <v>38</v>
      </c>
      <c r="F24" s="123"/>
      <c r="G24" s="123">
        <v>1</v>
      </c>
      <c r="H24" s="123">
        <v>1</v>
      </c>
      <c r="I24" s="4"/>
      <c r="J24" s="4"/>
      <c r="K24" s="4"/>
      <c r="L24" s="4"/>
      <c r="M24" s="4"/>
      <c r="N24" s="4"/>
      <c r="O24" s="4"/>
      <c r="P24" s="4"/>
      <c r="Q24" s="4">
        <v>6</v>
      </c>
      <c r="R24" s="4">
        <v>6</v>
      </c>
      <c r="S24" s="4"/>
      <c r="T24" s="4"/>
      <c r="U24" s="4"/>
      <c r="V24" s="4"/>
      <c r="W24" s="4"/>
      <c r="X24" s="7">
        <f>P24+Q24+R24+S24+T24+U24+V24+W24</f>
        <v>12</v>
      </c>
      <c r="Y24" s="12">
        <f>X24/18</f>
        <v>0.66666666666666663</v>
      </c>
      <c r="Z24" s="7"/>
    </row>
    <row r="25" spans="1:26" x14ac:dyDescent="0.25">
      <c r="A25" s="151"/>
      <c r="B25" s="208"/>
      <c r="C25" s="30"/>
      <c r="D25" s="31"/>
      <c r="E25" s="50" t="s">
        <v>24</v>
      </c>
      <c r="F25" s="21"/>
      <c r="G25" s="21">
        <v>13</v>
      </c>
      <c r="H25" s="21">
        <v>13</v>
      </c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9"/>
      <c r="Y25" s="21"/>
      <c r="Z25" s="36">
        <f>SUM(F25:Y25)</f>
        <v>26</v>
      </c>
    </row>
    <row r="26" spans="1:26" ht="39.75" customHeight="1" x14ac:dyDescent="0.25">
      <c r="A26" s="260" t="s">
        <v>71</v>
      </c>
      <c r="B26" s="261"/>
      <c r="C26" s="262" t="s">
        <v>72</v>
      </c>
      <c r="D26" s="263"/>
      <c r="E26" s="14" t="s">
        <v>37</v>
      </c>
      <c r="F26" s="123">
        <v>2</v>
      </c>
      <c r="G26" s="123">
        <v>3</v>
      </c>
      <c r="H26" s="4"/>
      <c r="I26" s="4"/>
      <c r="J26" s="4"/>
      <c r="K26" s="4"/>
      <c r="L26" s="4"/>
      <c r="M26" s="4"/>
      <c r="N26" s="4"/>
      <c r="O26" s="4"/>
      <c r="P26" s="4">
        <v>8</v>
      </c>
      <c r="Q26" s="4">
        <v>12</v>
      </c>
      <c r="R26" s="4"/>
      <c r="S26" s="4"/>
      <c r="T26" s="4"/>
      <c r="U26" s="4"/>
      <c r="V26" s="4"/>
      <c r="W26" s="4"/>
      <c r="X26" s="7">
        <f>P26+Q26+R26+S26+T26+U26+V26+W26</f>
        <v>20</v>
      </c>
      <c r="Y26" s="12">
        <f>X26/18</f>
        <v>1.1111111111111112</v>
      </c>
      <c r="Z26" s="7"/>
    </row>
    <row r="27" spans="1:26" x14ac:dyDescent="0.25">
      <c r="A27" s="209"/>
      <c r="B27" s="179"/>
      <c r="C27" s="76"/>
      <c r="D27" s="77"/>
      <c r="E27" s="50" t="s">
        <v>24</v>
      </c>
      <c r="F27" s="21">
        <v>30</v>
      </c>
      <c r="G27" s="21">
        <v>36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36"/>
      <c r="Y27" s="41"/>
      <c r="Z27" s="36">
        <f>SUM(F27:Y27)</f>
        <v>66</v>
      </c>
    </row>
    <row r="28" spans="1:26" ht="25.5" customHeight="1" x14ac:dyDescent="0.25">
      <c r="A28" s="260" t="s">
        <v>171</v>
      </c>
      <c r="B28" s="261"/>
      <c r="C28" s="260" t="s">
        <v>72</v>
      </c>
      <c r="D28" s="261"/>
      <c r="E28" s="176" t="s">
        <v>37</v>
      </c>
      <c r="F28" s="126">
        <v>2</v>
      </c>
      <c r="G28" s="123">
        <v>2</v>
      </c>
      <c r="H28" s="4"/>
      <c r="I28" s="4"/>
      <c r="J28" s="4"/>
      <c r="K28" s="4"/>
      <c r="L28" s="4"/>
      <c r="M28" s="4"/>
      <c r="N28" s="4"/>
      <c r="O28" s="4"/>
      <c r="P28" s="4">
        <v>6</v>
      </c>
      <c r="Q28" s="4">
        <v>6</v>
      </c>
      <c r="R28" s="4"/>
      <c r="S28" s="4"/>
      <c r="T28" s="4"/>
      <c r="U28" s="4"/>
      <c r="V28" s="4"/>
      <c r="W28" s="4"/>
      <c r="X28" s="7">
        <f>P28+Q28+R28+S28+T28+U28+V28+W28</f>
        <v>12</v>
      </c>
      <c r="Y28" s="12">
        <f>X28/18</f>
        <v>0.66666666666666663</v>
      </c>
      <c r="Z28" s="7"/>
    </row>
    <row r="29" spans="1:26" x14ac:dyDescent="0.25">
      <c r="A29" s="209"/>
      <c r="B29" s="179"/>
      <c r="C29" s="179"/>
      <c r="D29" s="180"/>
      <c r="E29" s="157" t="s">
        <v>24</v>
      </c>
      <c r="F29" s="36">
        <v>24</v>
      </c>
      <c r="G29" s="21">
        <v>24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36"/>
      <c r="Y29" s="41"/>
      <c r="Z29" s="36">
        <f>SUM(F29:Y29)</f>
        <v>48</v>
      </c>
    </row>
    <row r="30" spans="1:26" ht="33" customHeight="1" x14ac:dyDescent="0.25">
      <c r="A30" s="260" t="s">
        <v>73</v>
      </c>
      <c r="B30" s="261"/>
      <c r="C30" s="262" t="s">
        <v>74</v>
      </c>
      <c r="D30" s="263"/>
      <c r="E30" s="14" t="s">
        <v>38</v>
      </c>
      <c r="F30" s="123">
        <v>2</v>
      </c>
      <c r="G30" s="123"/>
      <c r="H30" s="123">
        <v>2</v>
      </c>
      <c r="I30" s="4"/>
      <c r="J30" s="4"/>
      <c r="K30" s="4"/>
      <c r="L30" s="4"/>
      <c r="M30" s="4"/>
      <c r="N30" s="4"/>
      <c r="O30" s="4"/>
      <c r="P30" s="4">
        <v>8</v>
      </c>
      <c r="Q30" s="4"/>
      <c r="R30" s="4">
        <v>12</v>
      </c>
      <c r="S30" s="4"/>
      <c r="T30" s="4"/>
      <c r="U30" s="4"/>
      <c r="V30" s="4"/>
      <c r="W30" s="4"/>
      <c r="X30" s="7">
        <f>P30+Q30+R30+S30+T30+U30+V30+W30</f>
        <v>20</v>
      </c>
      <c r="Y30" s="12">
        <f>X30/18</f>
        <v>1.1111111111111112</v>
      </c>
      <c r="Z30" s="7"/>
    </row>
    <row r="31" spans="1:26" x14ac:dyDescent="0.25">
      <c r="A31" s="151"/>
      <c r="B31" s="152"/>
      <c r="C31" s="76"/>
      <c r="D31" s="77"/>
      <c r="E31" s="50" t="s">
        <v>24</v>
      </c>
      <c r="F31" s="21">
        <v>30</v>
      </c>
      <c r="G31" s="21"/>
      <c r="H31" s="21">
        <v>20</v>
      </c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9"/>
      <c r="Y31" s="21"/>
      <c r="Z31" s="36">
        <f>SUM(F31:Y31)</f>
        <v>50</v>
      </c>
    </row>
    <row r="32" spans="1:26" ht="41.25" customHeight="1" x14ac:dyDescent="0.25">
      <c r="A32" s="260" t="s">
        <v>132</v>
      </c>
      <c r="B32" s="261"/>
      <c r="C32" s="262" t="s">
        <v>131</v>
      </c>
      <c r="D32" s="263"/>
      <c r="E32" s="3" t="s">
        <v>37</v>
      </c>
      <c r="F32" s="123">
        <v>1</v>
      </c>
      <c r="G32" s="123"/>
      <c r="H32" s="4"/>
      <c r="I32" s="4"/>
      <c r="J32" s="4"/>
      <c r="K32" s="4"/>
      <c r="L32" s="4"/>
      <c r="M32" s="4"/>
      <c r="N32" s="4"/>
      <c r="O32" s="4"/>
      <c r="P32" s="4">
        <v>4</v>
      </c>
      <c r="Q32" s="4"/>
      <c r="R32" s="4"/>
      <c r="S32" s="4"/>
      <c r="T32" s="4"/>
      <c r="U32" s="4"/>
      <c r="V32" s="4"/>
      <c r="W32" s="4"/>
      <c r="X32" s="7">
        <f>P32+Q32+R32+S32+T32+U32+V32+W32</f>
        <v>4</v>
      </c>
      <c r="Y32" s="12">
        <f>X32/18</f>
        <v>0.22222222222222221</v>
      </c>
      <c r="Z32" s="7"/>
    </row>
    <row r="33" spans="1:26" x14ac:dyDescent="0.25">
      <c r="A33" s="151"/>
      <c r="B33" s="152"/>
      <c r="C33" s="76"/>
      <c r="D33" s="77"/>
      <c r="E33" s="50" t="s">
        <v>24</v>
      </c>
      <c r="F33" s="21">
        <v>15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9"/>
      <c r="Y33" s="41"/>
      <c r="Z33" s="36">
        <f>SUM(F33:Y33)</f>
        <v>15</v>
      </c>
    </row>
    <row r="34" spans="1:26" ht="36.75" customHeight="1" x14ac:dyDescent="0.25">
      <c r="A34" s="260" t="s">
        <v>99</v>
      </c>
      <c r="B34" s="261"/>
      <c r="C34" s="262" t="s">
        <v>100</v>
      </c>
      <c r="D34" s="263"/>
      <c r="E34" s="66" t="s">
        <v>37</v>
      </c>
      <c r="F34" s="128">
        <v>2</v>
      </c>
      <c r="G34" s="128"/>
      <c r="H34" s="10"/>
      <c r="I34" s="10"/>
      <c r="J34" s="10"/>
      <c r="K34" s="10"/>
      <c r="L34" s="10"/>
      <c r="M34" s="10"/>
      <c r="N34" s="10"/>
      <c r="O34" s="10"/>
      <c r="P34" s="10">
        <v>6</v>
      </c>
      <c r="Q34" s="10"/>
      <c r="R34" s="10"/>
      <c r="S34" s="10"/>
      <c r="T34" s="10"/>
      <c r="U34" s="10"/>
      <c r="V34" s="15"/>
      <c r="W34" s="17"/>
      <c r="X34" s="7">
        <f>P34+Q34+R34+S34+T34+U34+V34+W34</f>
        <v>6</v>
      </c>
      <c r="Y34" s="12">
        <f>X34/18</f>
        <v>0.33333333333333331</v>
      </c>
      <c r="Z34" s="7"/>
    </row>
    <row r="35" spans="1:26" x14ac:dyDescent="0.25">
      <c r="A35" s="42"/>
      <c r="B35" s="43"/>
      <c r="C35" s="30"/>
      <c r="D35" s="102"/>
      <c r="E35" s="50" t="s">
        <v>24</v>
      </c>
      <c r="F35" s="44">
        <v>24</v>
      </c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  <c r="W35" s="71"/>
      <c r="X35" s="29"/>
      <c r="Y35" s="21"/>
      <c r="Z35" s="36">
        <f>SUM(F35:Y35)</f>
        <v>24</v>
      </c>
    </row>
    <row r="36" spans="1:26" ht="35.25" customHeight="1" x14ac:dyDescent="0.25">
      <c r="A36" s="260" t="s">
        <v>130</v>
      </c>
      <c r="B36" s="261"/>
      <c r="C36" s="260" t="s">
        <v>172</v>
      </c>
      <c r="D36" s="261"/>
      <c r="E36" s="178" t="s">
        <v>37</v>
      </c>
      <c r="F36" s="143">
        <v>2</v>
      </c>
      <c r="G36" s="143">
        <v>1</v>
      </c>
      <c r="H36" s="10"/>
      <c r="I36" s="10"/>
      <c r="J36" s="10"/>
      <c r="K36" s="10"/>
      <c r="L36" s="10"/>
      <c r="M36" s="10"/>
      <c r="N36" s="10"/>
      <c r="O36" s="10"/>
      <c r="P36" s="10">
        <v>8</v>
      </c>
      <c r="Q36" s="10">
        <v>2</v>
      </c>
      <c r="R36" s="10"/>
      <c r="S36" s="10"/>
      <c r="T36" s="10"/>
      <c r="U36" s="10"/>
      <c r="V36" s="15"/>
      <c r="W36" s="17"/>
      <c r="X36" s="7">
        <f>P36+Q36+R36+S36+T36+U36+V36+W36</f>
        <v>10</v>
      </c>
      <c r="Y36" s="12">
        <f>X36/18</f>
        <v>0.55555555555555558</v>
      </c>
      <c r="Z36" s="7"/>
    </row>
    <row r="37" spans="1:26" x14ac:dyDescent="0.25">
      <c r="A37" s="73"/>
      <c r="B37" s="74"/>
      <c r="C37" s="73"/>
      <c r="D37" s="74"/>
      <c r="E37" s="157" t="s">
        <v>24</v>
      </c>
      <c r="F37" s="78">
        <v>30</v>
      </c>
      <c r="G37" s="78">
        <v>15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78"/>
      <c r="W37" s="44"/>
      <c r="X37" s="44"/>
      <c r="Y37" s="21"/>
      <c r="Z37" s="36">
        <f>SUM(F37:Y37)</f>
        <v>45</v>
      </c>
    </row>
    <row r="38" spans="1:26" ht="36" customHeight="1" x14ac:dyDescent="0.25">
      <c r="A38" s="260" t="s">
        <v>173</v>
      </c>
      <c r="B38" s="261"/>
      <c r="C38" s="262" t="s">
        <v>57</v>
      </c>
      <c r="D38" s="263"/>
      <c r="E38" s="66" t="s">
        <v>37</v>
      </c>
      <c r="F38" s="128">
        <v>1</v>
      </c>
      <c r="G38" s="128">
        <v>1</v>
      </c>
      <c r="H38" s="10"/>
      <c r="I38" s="10"/>
      <c r="J38" s="10"/>
      <c r="K38" s="10"/>
      <c r="L38" s="10"/>
      <c r="M38" s="10"/>
      <c r="N38" s="10"/>
      <c r="O38" s="10"/>
      <c r="P38" s="10">
        <v>4</v>
      </c>
      <c r="Q38" s="10">
        <v>5</v>
      </c>
      <c r="R38" s="15"/>
      <c r="S38" s="10"/>
      <c r="T38" s="10"/>
      <c r="U38" s="10"/>
      <c r="V38" s="15"/>
      <c r="W38" s="10"/>
      <c r="X38" s="7">
        <f>P38+Q38+R38+S38+T38+U38+V38+W38</f>
        <v>9</v>
      </c>
      <c r="Y38" s="12">
        <f>X38/18</f>
        <v>0.5</v>
      </c>
      <c r="Z38" s="7"/>
    </row>
    <row r="39" spans="1:26" x14ac:dyDescent="0.25">
      <c r="A39" s="42"/>
      <c r="B39" s="43"/>
      <c r="C39" s="30"/>
      <c r="D39" s="102"/>
      <c r="E39" s="50" t="s">
        <v>24</v>
      </c>
      <c r="F39" s="44">
        <v>15</v>
      </c>
      <c r="G39" s="44">
        <v>15</v>
      </c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98"/>
      <c r="W39" s="71"/>
      <c r="X39" s="29"/>
      <c r="Y39" s="21"/>
      <c r="Z39" s="36">
        <f>SUM(F39:Y39)</f>
        <v>30</v>
      </c>
    </row>
    <row r="40" spans="1:26" ht="27" customHeight="1" x14ac:dyDescent="0.25">
      <c r="A40" s="260" t="s">
        <v>174</v>
      </c>
      <c r="B40" s="261"/>
      <c r="C40" s="262" t="s">
        <v>175</v>
      </c>
      <c r="D40" s="263"/>
      <c r="E40" s="59" t="s">
        <v>38</v>
      </c>
      <c r="F40" s="10">
        <v>3</v>
      </c>
      <c r="G40" s="10"/>
      <c r="H40" s="10"/>
      <c r="I40" s="10"/>
      <c r="J40" s="10"/>
      <c r="K40" s="10"/>
      <c r="L40" s="10"/>
      <c r="M40" s="10"/>
      <c r="N40" s="10"/>
      <c r="O40" s="10"/>
      <c r="P40" s="10">
        <v>12</v>
      </c>
      <c r="Q40" s="10"/>
      <c r="R40" s="10"/>
      <c r="S40" s="10"/>
      <c r="T40" s="10"/>
      <c r="U40" s="10"/>
      <c r="V40" s="113"/>
      <c r="W40" s="17"/>
      <c r="X40" s="7">
        <f>P40+Q40+R40+S40+T40+U40+V40+W40</f>
        <v>12</v>
      </c>
      <c r="Y40" s="12">
        <f>X40/18</f>
        <v>0.66666666666666663</v>
      </c>
      <c r="Z40" s="7"/>
    </row>
    <row r="41" spans="1:26" x14ac:dyDescent="0.25">
      <c r="A41" s="42"/>
      <c r="B41" s="43"/>
      <c r="C41" s="30"/>
      <c r="D41" s="121"/>
      <c r="E41" s="50" t="s">
        <v>24</v>
      </c>
      <c r="F41" s="44">
        <v>45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98"/>
      <c r="W41" s="71"/>
      <c r="X41" s="29"/>
      <c r="Y41" s="21"/>
      <c r="Z41" s="36">
        <f>SUM(F41:Y41)</f>
        <v>45</v>
      </c>
    </row>
    <row r="42" spans="1:26" ht="42.75" customHeight="1" x14ac:dyDescent="0.25">
      <c r="A42" s="260" t="s">
        <v>210</v>
      </c>
      <c r="B42" s="261"/>
      <c r="C42" s="262" t="s">
        <v>211</v>
      </c>
      <c r="D42" s="263"/>
      <c r="E42" s="54" t="s">
        <v>38</v>
      </c>
      <c r="F42" s="10">
        <v>2</v>
      </c>
      <c r="G42" s="10"/>
      <c r="H42" s="10"/>
      <c r="I42" s="10"/>
      <c r="J42" s="10"/>
      <c r="K42" s="10"/>
      <c r="L42" s="10"/>
      <c r="M42" s="10"/>
      <c r="N42" s="10"/>
      <c r="O42" s="10"/>
      <c r="P42" s="10">
        <v>8</v>
      </c>
      <c r="Q42" s="10"/>
      <c r="R42" s="10"/>
      <c r="S42" s="10"/>
      <c r="T42" s="10"/>
      <c r="U42" s="10"/>
      <c r="V42" s="113"/>
      <c r="W42" s="17"/>
      <c r="X42" s="7">
        <f>P42+Q42+R42+S42+T42+U42+V42+W42</f>
        <v>8</v>
      </c>
      <c r="Y42" s="12">
        <f>X42/18</f>
        <v>0.44444444444444442</v>
      </c>
      <c r="Z42" s="7"/>
    </row>
    <row r="43" spans="1:26" x14ac:dyDescent="0.25">
      <c r="A43" s="42"/>
      <c r="B43" s="47"/>
      <c r="C43" s="108"/>
      <c r="D43" s="109"/>
      <c r="E43" s="50" t="s">
        <v>24</v>
      </c>
      <c r="F43" s="44">
        <v>30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98"/>
      <c r="W43" s="71"/>
      <c r="X43" s="29"/>
      <c r="Y43" s="21"/>
      <c r="Z43" s="36">
        <f>SUM(F43:Y43)</f>
        <v>30</v>
      </c>
    </row>
    <row r="44" spans="1:26" ht="28.5" customHeight="1" x14ac:dyDescent="0.25">
      <c r="A44" s="346" t="s">
        <v>200</v>
      </c>
      <c r="B44" s="347"/>
      <c r="C44" s="348" t="s">
        <v>208</v>
      </c>
      <c r="D44" s="348"/>
      <c r="E44" s="147" t="s">
        <v>37</v>
      </c>
      <c r="F44" s="10">
        <v>2</v>
      </c>
      <c r="G44" s="10"/>
      <c r="H44" s="10"/>
      <c r="I44" s="10"/>
      <c r="J44" s="10"/>
      <c r="K44" s="10"/>
      <c r="L44" s="10"/>
      <c r="M44" s="10"/>
      <c r="N44" s="10"/>
      <c r="O44" s="10"/>
      <c r="P44" s="10">
        <v>8</v>
      </c>
      <c r="Q44" s="10"/>
      <c r="R44" s="10"/>
      <c r="S44" s="10"/>
      <c r="T44" s="10"/>
      <c r="U44" s="10"/>
      <c r="V44" s="113"/>
      <c r="W44" s="17"/>
      <c r="X44" s="7">
        <f>P44+Q44+R44+S44+T44+U44+V44+W44</f>
        <v>8</v>
      </c>
      <c r="Y44" s="12">
        <f>X44/18</f>
        <v>0.44444444444444442</v>
      </c>
      <c r="Z44" s="7"/>
    </row>
    <row r="45" spans="1:26" x14ac:dyDescent="0.25">
      <c r="A45" s="42"/>
      <c r="B45" s="47"/>
      <c r="C45" s="148"/>
      <c r="D45" s="149"/>
      <c r="E45" s="50"/>
      <c r="F45" s="44">
        <v>30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98"/>
      <c r="W45" s="71"/>
      <c r="X45" s="29"/>
      <c r="Y45" s="21"/>
      <c r="Z45" s="36">
        <f>SUM(F45:Y45)</f>
        <v>30</v>
      </c>
    </row>
    <row r="46" spans="1:26" ht="36.75" customHeight="1" x14ac:dyDescent="0.25">
      <c r="A46" s="314" t="s">
        <v>78</v>
      </c>
      <c r="B46" s="315"/>
      <c r="C46" s="315"/>
      <c r="D46" s="316"/>
      <c r="E46" s="79" t="s">
        <v>54</v>
      </c>
      <c r="F46" s="19">
        <f>F10+F12+F14+F16+F18+F20+F22+F24+F26+F28+F30+F32+F34+F36+F38+F40+F42+F44</f>
        <v>34</v>
      </c>
      <c r="G46" s="19">
        <f t="shared" ref="G46:O46" si="0">G10+G12+G14+G16+G18+G20+G22+G24+G26+G28+G30+G32+G34+G36+G38+G40+G42+G44</f>
        <v>16</v>
      </c>
      <c r="H46" s="19">
        <f t="shared" si="0"/>
        <v>6</v>
      </c>
      <c r="I46" s="19">
        <f t="shared" si="0"/>
        <v>0</v>
      </c>
      <c r="J46" s="19">
        <f t="shared" si="0"/>
        <v>0</v>
      </c>
      <c r="K46" s="19">
        <f t="shared" si="0"/>
        <v>0</v>
      </c>
      <c r="L46" s="19">
        <f t="shared" si="0"/>
        <v>0</v>
      </c>
      <c r="M46" s="19">
        <f t="shared" si="0"/>
        <v>0</v>
      </c>
      <c r="N46" s="19">
        <f t="shared" si="0"/>
        <v>0</v>
      </c>
      <c r="O46" s="19">
        <f t="shared" si="0"/>
        <v>0</v>
      </c>
      <c r="P46" s="19"/>
      <c r="Q46" s="19"/>
      <c r="R46" s="19"/>
      <c r="S46" s="19"/>
      <c r="T46" s="19"/>
      <c r="U46" s="19"/>
      <c r="V46" s="19"/>
      <c r="W46" s="19"/>
      <c r="X46" s="62">
        <f>X10+X12+X14+X16+X18+X20+X22+X24+X26+X28+X30+X32+X34+X36+X38+X40+X42+X44</f>
        <v>229</v>
      </c>
      <c r="Y46" s="62">
        <f>Y10+Y12+Y14+Y16+Y18+Y20+Y22+Y24+Y26+Y28+Y30+Y32+Y34+Y36+Y38+Y40+Y42+Y44</f>
        <v>12.72222222222222</v>
      </c>
      <c r="Z46" s="19"/>
    </row>
    <row r="47" spans="1:26" ht="27.75" customHeight="1" x14ac:dyDescent="0.25">
      <c r="A47" s="312"/>
      <c r="B47" s="345"/>
      <c r="C47" s="345"/>
      <c r="D47" s="313"/>
      <c r="E47" s="50" t="s">
        <v>24</v>
      </c>
      <c r="F47" s="56">
        <f>F11+F13+F15+F17+F19+F21+F23+F25+F27+F29+F31+F33+F35+F37+F39+F41+F43+F45</f>
        <v>468</v>
      </c>
      <c r="G47" s="56">
        <f t="shared" ref="G47:O47" si="1">G11+G13+G15+G17+G19+G21+G23+G25+G27+G29+G31+G33+G35+G37+G39+G41+G43+G45</f>
        <v>198</v>
      </c>
      <c r="H47" s="56">
        <f t="shared" si="1"/>
        <v>70</v>
      </c>
      <c r="I47" s="56">
        <f t="shared" si="1"/>
        <v>0</v>
      </c>
      <c r="J47" s="56">
        <f t="shared" si="1"/>
        <v>0</v>
      </c>
      <c r="K47" s="56">
        <f t="shared" si="1"/>
        <v>0</v>
      </c>
      <c r="L47" s="56">
        <f t="shared" si="1"/>
        <v>0</v>
      </c>
      <c r="M47" s="56">
        <f t="shared" si="1"/>
        <v>0</v>
      </c>
      <c r="N47" s="56">
        <f t="shared" si="1"/>
        <v>0</v>
      </c>
      <c r="O47" s="56">
        <f t="shared" si="1"/>
        <v>0</v>
      </c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6">
        <f>Z11+Z13+Z15+Z17+Z19+Z21+Z23+Z25+Z27+Z29+Z31+Z33+Z35+Z37+Z39+Z41+Z43+Z45</f>
        <v>736</v>
      </c>
    </row>
    <row r="49" spans="1:5" x14ac:dyDescent="0.25">
      <c r="A49" s="249" t="s">
        <v>127</v>
      </c>
      <c r="B49" s="249"/>
      <c r="C49">
        <f>F46+G46+H46+I46</f>
        <v>56</v>
      </c>
    </row>
    <row r="51" spans="1:5" x14ac:dyDescent="0.25">
      <c r="A51" s="249" t="s">
        <v>128</v>
      </c>
      <c r="B51" s="249"/>
      <c r="C51">
        <f>Z47</f>
        <v>736</v>
      </c>
    </row>
    <row r="53" spans="1:5" x14ac:dyDescent="0.25">
      <c r="A53" s="249"/>
      <c r="B53" s="249"/>
      <c r="C53" s="249"/>
      <c r="D53" s="249"/>
      <c r="E53" s="249"/>
    </row>
  </sheetData>
  <mergeCells count="61">
    <mergeCell ref="A2:Z2"/>
    <mergeCell ref="A49:B49"/>
    <mergeCell ref="A51:B51"/>
    <mergeCell ref="A26:B26"/>
    <mergeCell ref="C26:D26"/>
    <mergeCell ref="A16:B16"/>
    <mergeCell ref="A24:B24"/>
    <mergeCell ref="C24:D24"/>
    <mergeCell ref="Z4:Z9"/>
    <mergeCell ref="F8:O8"/>
    <mergeCell ref="P9:W9"/>
    <mergeCell ref="P4:P8"/>
    <mergeCell ref="Q4:Q8"/>
    <mergeCell ref="R4:R8"/>
    <mergeCell ref="E4:E9"/>
    <mergeCell ref="A12:B12"/>
    <mergeCell ref="A53:E53"/>
    <mergeCell ref="A47:D47"/>
    <mergeCell ref="A30:B30"/>
    <mergeCell ref="C30:D30"/>
    <mergeCell ref="A32:B32"/>
    <mergeCell ref="C32:D32"/>
    <mergeCell ref="A46:D46"/>
    <mergeCell ref="A38:B38"/>
    <mergeCell ref="C38:D38"/>
    <mergeCell ref="A44:B44"/>
    <mergeCell ref="C44:D44"/>
    <mergeCell ref="Y4:Y9"/>
    <mergeCell ref="A10:B10"/>
    <mergeCell ref="C10:D10"/>
    <mergeCell ref="V4:V8"/>
    <mergeCell ref="W4:W8"/>
    <mergeCell ref="X4:X9"/>
    <mergeCell ref="S4:S8"/>
    <mergeCell ref="T4:T8"/>
    <mergeCell ref="U4:U8"/>
    <mergeCell ref="F4:G7"/>
    <mergeCell ref="H4:J7"/>
    <mergeCell ref="K4:O7"/>
    <mergeCell ref="A22:B22"/>
    <mergeCell ref="C22:D22"/>
    <mergeCell ref="A4:B9"/>
    <mergeCell ref="C4:D9"/>
    <mergeCell ref="A18:B18"/>
    <mergeCell ref="C18:D18"/>
    <mergeCell ref="A20:B20"/>
    <mergeCell ref="C20:D20"/>
    <mergeCell ref="A14:B14"/>
    <mergeCell ref="C16:D16"/>
    <mergeCell ref="C14:D14"/>
    <mergeCell ref="C12:D12"/>
    <mergeCell ref="A28:B28"/>
    <mergeCell ref="C28:D28"/>
    <mergeCell ref="A40:B40"/>
    <mergeCell ref="C40:D40"/>
    <mergeCell ref="A42:B42"/>
    <mergeCell ref="C42:D42"/>
    <mergeCell ref="A34:B34"/>
    <mergeCell ref="C34:D34"/>
    <mergeCell ref="A36:B36"/>
    <mergeCell ref="C36:D36"/>
  </mergeCells>
  <pageMargins left="0.7" right="0.7" top="0.75" bottom="0.75" header="0.3" footer="0.3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52"/>
  <sheetViews>
    <sheetView topLeftCell="A33" zoomScaleNormal="100" workbookViewId="0">
      <selection sqref="A1:Y52"/>
    </sheetView>
  </sheetViews>
  <sheetFormatPr defaultRowHeight="15" x14ac:dyDescent="0.25"/>
  <cols>
    <col min="4" max="4" width="7.42578125" customWidth="1"/>
    <col min="6" max="6" width="4.42578125" customWidth="1"/>
    <col min="7" max="7" width="4.5703125" customWidth="1"/>
    <col min="8" max="8" width="3.5703125" customWidth="1"/>
    <col min="9" max="9" width="3.42578125" customWidth="1"/>
    <col min="10" max="10" width="4.42578125" customWidth="1"/>
    <col min="11" max="11" width="4.85546875" customWidth="1"/>
    <col min="12" max="12" width="4.5703125" customWidth="1"/>
    <col min="13" max="13" width="4.140625" customWidth="1"/>
    <col min="14" max="14" width="4.42578125" customWidth="1"/>
    <col min="15" max="15" width="4" customWidth="1"/>
    <col min="16" max="16" width="3.28515625" customWidth="1"/>
    <col min="17" max="17" width="4.140625" customWidth="1"/>
    <col min="18" max="18" width="3.5703125" customWidth="1"/>
    <col min="19" max="19" width="3.7109375" customWidth="1"/>
    <col min="20" max="20" width="3.5703125" customWidth="1"/>
    <col min="21" max="21" width="3.7109375" customWidth="1"/>
    <col min="22" max="22" width="8.42578125" customWidth="1"/>
    <col min="23" max="23" width="6.5703125" customWidth="1"/>
    <col min="24" max="24" width="7.140625" customWidth="1"/>
  </cols>
  <sheetData>
    <row r="2" spans="1:25" x14ac:dyDescent="0.25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4" spans="1:25" x14ac:dyDescent="0.25">
      <c r="A4" s="322" t="s">
        <v>0</v>
      </c>
      <c r="B4" s="323"/>
      <c r="C4" s="322" t="s">
        <v>1</v>
      </c>
      <c r="D4" s="323"/>
      <c r="E4" s="350" t="s">
        <v>2</v>
      </c>
      <c r="F4" s="322" t="s">
        <v>3</v>
      </c>
      <c r="G4" s="358"/>
      <c r="H4" s="322" t="s">
        <v>4</v>
      </c>
      <c r="I4" s="363"/>
      <c r="J4" s="323"/>
      <c r="K4" s="322" t="s">
        <v>5</v>
      </c>
      <c r="L4" s="363"/>
      <c r="M4" s="323"/>
      <c r="N4" s="286" t="s">
        <v>6</v>
      </c>
      <c r="O4" s="271" t="s">
        <v>7</v>
      </c>
      <c r="P4" s="271" t="s">
        <v>8</v>
      </c>
      <c r="Q4" s="271" t="s">
        <v>9</v>
      </c>
      <c r="R4" s="271" t="s">
        <v>10</v>
      </c>
      <c r="S4" s="271" t="s">
        <v>11</v>
      </c>
      <c r="T4" s="271" t="s">
        <v>12</v>
      </c>
      <c r="U4" s="271" t="s">
        <v>13</v>
      </c>
      <c r="V4" s="328" t="s">
        <v>14</v>
      </c>
      <c r="W4" s="328" t="s">
        <v>15</v>
      </c>
      <c r="X4" s="350" t="s">
        <v>16</v>
      </c>
      <c r="Y4" s="353" t="s">
        <v>145</v>
      </c>
    </row>
    <row r="5" spans="1:25" x14ac:dyDescent="0.25">
      <c r="A5" s="324"/>
      <c r="B5" s="325"/>
      <c r="C5" s="324"/>
      <c r="D5" s="325"/>
      <c r="E5" s="351"/>
      <c r="F5" s="359"/>
      <c r="G5" s="360"/>
      <c r="H5" s="324"/>
      <c r="I5" s="364"/>
      <c r="J5" s="325"/>
      <c r="K5" s="324"/>
      <c r="L5" s="364"/>
      <c r="M5" s="325"/>
      <c r="N5" s="287"/>
      <c r="O5" s="272"/>
      <c r="P5" s="272"/>
      <c r="Q5" s="272"/>
      <c r="R5" s="272"/>
      <c r="S5" s="272"/>
      <c r="T5" s="272"/>
      <c r="U5" s="272"/>
      <c r="V5" s="329"/>
      <c r="W5" s="329"/>
      <c r="X5" s="351"/>
      <c r="Y5" s="353"/>
    </row>
    <row r="6" spans="1:25" x14ac:dyDescent="0.25">
      <c r="A6" s="324"/>
      <c r="B6" s="325"/>
      <c r="C6" s="324"/>
      <c r="D6" s="325"/>
      <c r="E6" s="351"/>
      <c r="F6" s="359"/>
      <c r="G6" s="360"/>
      <c r="H6" s="324"/>
      <c r="I6" s="364"/>
      <c r="J6" s="325"/>
      <c r="K6" s="324"/>
      <c r="L6" s="364"/>
      <c r="M6" s="325"/>
      <c r="N6" s="287"/>
      <c r="O6" s="272"/>
      <c r="P6" s="272"/>
      <c r="Q6" s="272"/>
      <c r="R6" s="272"/>
      <c r="S6" s="272"/>
      <c r="T6" s="272"/>
      <c r="U6" s="272"/>
      <c r="V6" s="329"/>
      <c r="W6" s="329"/>
      <c r="X6" s="351"/>
      <c r="Y6" s="353"/>
    </row>
    <row r="7" spans="1:25" x14ac:dyDescent="0.25">
      <c r="A7" s="324"/>
      <c r="B7" s="325"/>
      <c r="C7" s="324"/>
      <c r="D7" s="325"/>
      <c r="E7" s="351"/>
      <c r="F7" s="361"/>
      <c r="G7" s="362"/>
      <c r="H7" s="326"/>
      <c r="I7" s="365"/>
      <c r="J7" s="327"/>
      <c r="K7" s="326"/>
      <c r="L7" s="365"/>
      <c r="M7" s="327"/>
      <c r="N7" s="287"/>
      <c r="O7" s="272"/>
      <c r="P7" s="272"/>
      <c r="Q7" s="272"/>
      <c r="R7" s="272"/>
      <c r="S7" s="272"/>
      <c r="T7" s="272"/>
      <c r="U7" s="272"/>
      <c r="V7" s="329"/>
      <c r="W7" s="329"/>
      <c r="X7" s="351"/>
      <c r="Y7" s="353"/>
    </row>
    <row r="8" spans="1:25" x14ac:dyDescent="0.25">
      <c r="A8" s="324"/>
      <c r="B8" s="325"/>
      <c r="C8" s="324"/>
      <c r="D8" s="325"/>
      <c r="E8" s="351"/>
      <c r="F8" s="298" t="s">
        <v>55</v>
      </c>
      <c r="G8" s="299"/>
      <c r="H8" s="299"/>
      <c r="I8" s="299"/>
      <c r="J8" s="299"/>
      <c r="K8" s="299"/>
      <c r="L8" s="299"/>
      <c r="M8" s="300"/>
      <c r="N8" s="288"/>
      <c r="O8" s="273"/>
      <c r="P8" s="273"/>
      <c r="Q8" s="273"/>
      <c r="R8" s="273"/>
      <c r="S8" s="273"/>
      <c r="T8" s="273"/>
      <c r="U8" s="273"/>
      <c r="V8" s="329"/>
      <c r="W8" s="329"/>
      <c r="X8" s="351"/>
      <c r="Y8" s="353"/>
    </row>
    <row r="9" spans="1:25" x14ac:dyDescent="0.25">
      <c r="A9" s="326"/>
      <c r="B9" s="327"/>
      <c r="C9" s="326"/>
      <c r="D9" s="327"/>
      <c r="E9" s="352"/>
      <c r="F9" s="52">
        <v>1</v>
      </c>
      <c r="G9" s="52">
        <v>2</v>
      </c>
      <c r="H9" s="52">
        <v>3</v>
      </c>
      <c r="I9" s="52">
        <v>4</v>
      </c>
      <c r="J9" s="52">
        <v>5</v>
      </c>
      <c r="K9" s="52">
        <v>6</v>
      </c>
      <c r="L9" s="52">
        <v>7</v>
      </c>
      <c r="M9" s="52">
        <v>8</v>
      </c>
      <c r="N9" s="298" t="s">
        <v>122</v>
      </c>
      <c r="O9" s="299"/>
      <c r="P9" s="299"/>
      <c r="Q9" s="299"/>
      <c r="R9" s="299"/>
      <c r="S9" s="299"/>
      <c r="T9" s="299"/>
      <c r="U9" s="300"/>
      <c r="V9" s="330"/>
      <c r="W9" s="330"/>
      <c r="X9" s="352"/>
      <c r="Y9" s="353"/>
    </row>
    <row r="10" spans="1:25" ht="39" customHeight="1" x14ac:dyDescent="0.25">
      <c r="A10" s="260" t="s">
        <v>80</v>
      </c>
      <c r="B10" s="261"/>
      <c r="C10" s="264" t="s">
        <v>181</v>
      </c>
      <c r="D10" s="265"/>
      <c r="E10" s="3" t="s">
        <v>37</v>
      </c>
      <c r="F10" s="128">
        <v>2</v>
      </c>
      <c r="G10" s="128">
        <v>1</v>
      </c>
      <c r="H10" s="10"/>
      <c r="I10" s="10"/>
      <c r="J10" s="10"/>
      <c r="K10" s="10"/>
      <c r="L10" s="10"/>
      <c r="M10" s="10"/>
      <c r="N10" s="10">
        <v>6</v>
      </c>
      <c r="O10" s="10">
        <v>3</v>
      </c>
      <c r="P10" s="10"/>
      <c r="Q10" s="10"/>
      <c r="R10" s="10"/>
      <c r="S10" s="10"/>
      <c r="T10" s="10"/>
      <c r="U10" s="10"/>
      <c r="V10" s="15">
        <f>SUM(N10:U10)</f>
        <v>9</v>
      </c>
      <c r="W10" s="10">
        <f>V10/18</f>
        <v>0.5</v>
      </c>
      <c r="X10" s="10"/>
    </row>
    <row r="11" spans="1:25" ht="15.75" customHeight="1" x14ac:dyDescent="0.25">
      <c r="A11" s="42"/>
      <c r="B11" s="43"/>
      <c r="C11" s="23"/>
      <c r="D11" s="24"/>
      <c r="E11" s="50" t="s">
        <v>24</v>
      </c>
      <c r="F11" s="44">
        <v>27</v>
      </c>
      <c r="G11" s="44">
        <v>15</v>
      </c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98"/>
      <c r="W11" s="44"/>
      <c r="X11" s="44">
        <f>SUM(F11:W11)</f>
        <v>42</v>
      </c>
    </row>
    <row r="12" spans="1:25" ht="36" customHeight="1" x14ac:dyDescent="0.25">
      <c r="A12" s="256" t="s">
        <v>199</v>
      </c>
      <c r="B12" s="257"/>
      <c r="C12" s="264" t="s">
        <v>221</v>
      </c>
      <c r="D12" s="265"/>
      <c r="E12" s="14" t="s">
        <v>37</v>
      </c>
      <c r="F12" s="143">
        <v>4</v>
      </c>
      <c r="G12" s="143"/>
      <c r="H12" s="10"/>
      <c r="I12" s="10"/>
      <c r="J12" s="10"/>
      <c r="K12" s="10"/>
      <c r="L12" s="10"/>
      <c r="M12" s="10"/>
      <c r="N12" s="10">
        <v>8</v>
      </c>
      <c r="O12" s="10"/>
      <c r="P12" s="10"/>
      <c r="Q12" s="10"/>
      <c r="R12" s="10"/>
      <c r="S12" s="10"/>
      <c r="T12" s="10"/>
      <c r="U12" s="10"/>
      <c r="V12" s="15">
        <f>SUM(N12:U12)</f>
        <v>8</v>
      </c>
      <c r="W12" s="10">
        <v>0.5</v>
      </c>
      <c r="X12" s="10"/>
    </row>
    <row r="13" spans="1:25" x14ac:dyDescent="0.25">
      <c r="A13" s="42"/>
      <c r="B13" s="43"/>
      <c r="C13" s="30"/>
      <c r="D13" s="75"/>
      <c r="E13" s="50"/>
      <c r="F13" s="78">
        <v>55</v>
      </c>
      <c r="G13" s="78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98"/>
      <c r="W13" s="44"/>
      <c r="X13" s="44">
        <f>SUM(F13:W13)</f>
        <v>55</v>
      </c>
    </row>
    <row r="14" spans="1:25" ht="32.25" customHeight="1" x14ac:dyDescent="0.25">
      <c r="A14" s="260" t="s">
        <v>81</v>
      </c>
      <c r="B14" s="261"/>
      <c r="C14" s="262" t="s">
        <v>82</v>
      </c>
      <c r="D14" s="263"/>
      <c r="E14" s="14" t="s">
        <v>37</v>
      </c>
      <c r="F14" s="128">
        <v>3</v>
      </c>
      <c r="G14" s="128">
        <v>2</v>
      </c>
      <c r="H14" s="10"/>
      <c r="I14" s="10"/>
      <c r="J14" s="10"/>
      <c r="K14" s="10"/>
      <c r="L14" s="10"/>
      <c r="M14" s="10"/>
      <c r="N14" s="10">
        <v>12</v>
      </c>
      <c r="O14" s="10">
        <v>8</v>
      </c>
      <c r="P14" s="10"/>
      <c r="Q14" s="10"/>
      <c r="R14" s="10"/>
      <c r="S14" s="10"/>
      <c r="T14" s="10"/>
      <c r="U14" s="10"/>
      <c r="V14" s="15">
        <f>SUM(N14:U14)</f>
        <v>20</v>
      </c>
      <c r="W14" s="17">
        <f>V14/18</f>
        <v>1.1111111111111112</v>
      </c>
      <c r="X14" s="10"/>
    </row>
    <row r="15" spans="1:25" ht="14.25" customHeight="1" x14ac:dyDescent="0.25">
      <c r="A15" s="42"/>
      <c r="B15" s="43"/>
      <c r="C15" s="30"/>
      <c r="D15" s="75"/>
      <c r="E15" s="50" t="s">
        <v>24</v>
      </c>
      <c r="F15" s="44">
        <v>45</v>
      </c>
      <c r="G15" s="44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44"/>
      <c r="X15" s="44">
        <f>SUM(F15:W15)</f>
        <v>75</v>
      </c>
    </row>
    <row r="16" spans="1:25" ht="41.25" customHeight="1" x14ac:dyDescent="0.25">
      <c r="A16" s="260" t="s">
        <v>83</v>
      </c>
      <c r="B16" s="261"/>
      <c r="C16" s="260" t="s">
        <v>84</v>
      </c>
      <c r="D16" s="261"/>
      <c r="E16" s="54" t="s">
        <v>37</v>
      </c>
      <c r="F16" s="143">
        <v>6</v>
      </c>
      <c r="G16" s="128"/>
      <c r="H16" s="10"/>
      <c r="I16" s="10"/>
      <c r="J16" s="10"/>
      <c r="K16" s="10"/>
      <c r="L16" s="10"/>
      <c r="M16" s="10"/>
      <c r="N16" s="10">
        <v>24</v>
      </c>
      <c r="O16" s="10"/>
      <c r="P16" s="10"/>
      <c r="Q16" s="10"/>
      <c r="R16" s="10"/>
      <c r="S16" s="10"/>
      <c r="T16" s="10"/>
      <c r="U16" s="10"/>
      <c r="V16" s="15">
        <f>SUM(N16:U16)</f>
        <v>24</v>
      </c>
      <c r="W16" s="17">
        <f>V16/18</f>
        <v>1.3333333333333333</v>
      </c>
      <c r="X16" s="10"/>
    </row>
    <row r="17" spans="1:25" x14ac:dyDescent="0.25">
      <c r="A17" s="73"/>
      <c r="B17" s="74"/>
      <c r="C17" s="73"/>
      <c r="D17" s="74"/>
      <c r="E17" s="157" t="s">
        <v>24</v>
      </c>
      <c r="F17" s="78">
        <v>90</v>
      </c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44"/>
      <c r="X17" s="44">
        <f>SUM(F17:W17)</f>
        <v>90</v>
      </c>
    </row>
    <row r="18" spans="1:25" ht="41.25" customHeight="1" x14ac:dyDescent="0.25">
      <c r="A18" s="260" t="s">
        <v>85</v>
      </c>
      <c r="B18" s="261"/>
      <c r="C18" s="319" t="s">
        <v>86</v>
      </c>
      <c r="D18" s="320"/>
      <c r="E18" s="58" t="s">
        <v>37</v>
      </c>
      <c r="F18" s="128">
        <v>1</v>
      </c>
      <c r="G18" s="128">
        <v>1</v>
      </c>
      <c r="H18" s="10"/>
      <c r="I18" s="10"/>
      <c r="J18" s="10"/>
      <c r="K18" s="10"/>
      <c r="L18" s="10"/>
      <c r="M18" s="10"/>
      <c r="N18" s="10">
        <v>4</v>
      </c>
      <c r="O18" s="10">
        <v>5</v>
      </c>
      <c r="P18" s="10"/>
      <c r="Q18" s="10"/>
      <c r="R18" s="10"/>
      <c r="S18" s="10"/>
      <c r="T18" s="10"/>
      <c r="U18" s="10"/>
      <c r="V18" s="15">
        <f>SUM(N18:U18)</f>
        <v>9</v>
      </c>
      <c r="W18" s="10">
        <f>V18/18</f>
        <v>0.5</v>
      </c>
      <c r="X18" s="10"/>
    </row>
    <row r="19" spans="1:25" x14ac:dyDescent="0.25">
      <c r="A19" s="42"/>
      <c r="B19" s="43"/>
      <c r="C19" s="89"/>
      <c r="D19" s="90"/>
      <c r="E19" s="50" t="s">
        <v>24</v>
      </c>
      <c r="F19" s="44">
        <v>15</v>
      </c>
      <c r="G19" s="44">
        <v>15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44"/>
      <c r="X19" s="44">
        <f>SUM(F19:W19)</f>
        <v>30</v>
      </c>
    </row>
    <row r="20" spans="1:25" ht="31.5" customHeight="1" x14ac:dyDescent="0.25">
      <c r="A20" s="260" t="s">
        <v>117</v>
      </c>
      <c r="B20" s="261"/>
      <c r="C20" s="354" t="s">
        <v>36</v>
      </c>
      <c r="D20" s="355"/>
      <c r="E20" s="158" t="s">
        <v>37</v>
      </c>
      <c r="F20" s="143">
        <v>2</v>
      </c>
      <c r="G20" s="143">
        <v>1</v>
      </c>
      <c r="H20" s="10"/>
      <c r="I20" s="10"/>
      <c r="J20" s="10"/>
      <c r="K20" s="10"/>
      <c r="L20" s="10"/>
      <c r="M20" s="10"/>
      <c r="N20" s="10">
        <v>8</v>
      </c>
      <c r="O20" s="10">
        <v>2</v>
      </c>
      <c r="P20" s="10"/>
      <c r="Q20" s="10"/>
      <c r="R20" s="10"/>
      <c r="S20" s="10"/>
      <c r="T20" s="10"/>
      <c r="U20" s="10"/>
      <c r="V20" s="15">
        <f>SUM(N20:U20)</f>
        <v>10</v>
      </c>
      <c r="W20" s="17">
        <f>V20/18</f>
        <v>0.55555555555555558</v>
      </c>
      <c r="X20" s="10"/>
    </row>
    <row r="21" spans="1:25" x14ac:dyDescent="0.25">
      <c r="A21" s="73"/>
      <c r="B21" s="74"/>
      <c r="C21" s="73"/>
      <c r="D21" s="74"/>
      <c r="E21" s="157" t="s">
        <v>24</v>
      </c>
      <c r="F21" s="78">
        <v>30</v>
      </c>
      <c r="G21" s="78">
        <v>15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78"/>
      <c r="W21" s="44"/>
      <c r="X21" s="44">
        <f>SUM(F21:W21)</f>
        <v>45</v>
      </c>
    </row>
    <row r="22" spans="1:25" ht="30.75" customHeight="1" x14ac:dyDescent="0.25">
      <c r="A22" s="260" t="s">
        <v>89</v>
      </c>
      <c r="B22" s="261"/>
      <c r="C22" s="256" t="s">
        <v>90</v>
      </c>
      <c r="D22" s="257"/>
      <c r="E22" s="183" t="s">
        <v>37</v>
      </c>
      <c r="F22" s="143">
        <v>2</v>
      </c>
      <c r="G22" s="143">
        <v>1</v>
      </c>
      <c r="H22" s="10"/>
      <c r="I22" s="10"/>
      <c r="J22" s="10"/>
      <c r="K22" s="10"/>
      <c r="L22" s="10"/>
      <c r="M22" s="10"/>
      <c r="N22" s="10">
        <v>8</v>
      </c>
      <c r="O22" s="10">
        <v>2</v>
      </c>
      <c r="P22" s="10"/>
      <c r="Q22" s="10"/>
      <c r="R22" s="10"/>
      <c r="S22" s="10"/>
      <c r="T22" s="10"/>
      <c r="U22" s="10"/>
      <c r="V22" s="15">
        <f>SUM(N22:U22)</f>
        <v>10</v>
      </c>
      <c r="W22" s="17">
        <f>V22/18</f>
        <v>0.55555555555555558</v>
      </c>
      <c r="X22" s="10"/>
    </row>
    <row r="23" spans="1:25" x14ac:dyDescent="0.25">
      <c r="A23" s="73"/>
      <c r="B23" s="74"/>
      <c r="C23" s="184"/>
      <c r="D23" s="185"/>
      <c r="E23" s="157" t="s">
        <v>24</v>
      </c>
      <c r="F23" s="78">
        <v>30</v>
      </c>
      <c r="G23" s="78">
        <v>15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78"/>
      <c r="W23" s="44"/>
      <c r="X23" s="44">
        <f>SUM(F23:W23)</f>
        <v>45</v>
      </c>
    </row>
    <row r="24" spans="1:25" ht="36" customHeight="1" x14ac:dyDescent="0.25">
      <c r="A24" s="260" t="s">
        <v>91</v>
      </c>
      <c r="B24" s="261"/>
      <c r="C24" s="256" t="s">
        <v>92</v>
      </c>
      <c r="D24" s="257"/>
      <c r="E24" s="183" t="s">
        <v>37</v>
      </c>
      <c r="F24" s="143">
        <v>2</v>
      </c>
      <c r="G24" s="143">
        <v>3</v>
      </c>
      <c r="H24" s="10"/>
      <c r="I24" s="10"/>
      <c r="J24" s="10"/>
      <c r="K24" s="10"/>
      <c r="L24" s="10"/>
      <c r="M24" s="10"/>
      <c r="N24" s="10">
        <v>8</v>
      </c>
      <c r="O24" s="10">
        <v>10</v>
      </c>
      <c r="P24" s="10"/>
      <c r="Q24" s="10"/>
      <c r="R24" s="10"/>
      <c r="S24" s="10"/>
      <c r="T24" s="10"/>
      <c r="U24" s="10"/>
      <c r="V24" s="15">
        <f>SUM(N24:U24)</f>
        <v>18</v>
      </c>
      <c r="W24" s="17">
        <f>V24/18</f>
        <v>1</v>
      </c>
      <c r="X24" s="10"/>
    </row>
    <row r="25" spans="1:25" x14ac:dyDescent="0.25">
      <c r="A25" s="73"/>
      <c r="B25" s="74"/>
      <c r="C25" s="184"/>
      <c r="D25" s="185"/>
      <c r="E25" s="157" t="s">
        <v>24</v>
      </c>
      <c r="F25" s="78">
        <v>30</v>
      </c>
      <c r="G25" s="78">
        <v>42</v>
      </c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5"/>
      <c r="W25" s="44"/>
      <c r="X25" s="44">
        <f>SUM(F25:W25)</f>
        <v>72</v>
      </c>
    </row>
    <row r="26" spans="1:25" ht="31.5" customHeight="1" x14ac:dyDescent="0.25">
      <c r="A26" s="260" t="s">
        <v>93</v>
      </c>
      <c r="B26" s="261"/>
      <c r="C26" s="260" t="s">
        <v>94</v>
      </c>
      <c r="D26" s="261"/>
      <c r="E26" s="182" t="s">
        <v>37</v>
      </c>
      <c r="F26" s="143">
        <v>4</v>
      </c>
      <c r="G26" s="143">
        <v>1</v>
      </c>
      <c r="H26" s="15"/>
      <c r="I26" s="15"/>
      <c r="J26" s="15"/>
      <c r="K26" s="10"/>
      <c r="L26" s="10"/>
      <c r="M26" s="10"/>
      <c r="N26" s="10">
        <v>16</v>
      </c>
      <c r="O26" s="10">
        <v>4</v>
      </c>
      <c r="Q26" s="103"/>
      <c r="R26" s="10"/>
      <c r="S26" s="10"/>
      <c r="T26" s="10"/>
      <c r="U26" s="10"/>
      <c r="V26" s="15">
        <v>16</v>
      </c>
      <c r="W26" s="17">
        <f>V26/18</f>
        <v>0.88888888888888884</v>
      </c>
      <c r="X26" s="10"/>
      <c r="Y26">
        <v>2</v>
      </c>
    </row>
    <row r="27" spans="1:25" x14ac:dyDescent="0.25">
      <c r="A27" s="73"/>
      <c r="B27" s="74"/>
      <c r="C27" s="73"/>
      <c r="D27" s="74"/>
      <c r="E27" s="157" t="s">
        <v>24</v>
      </c>
      <c r="F27" s="78">
        <v>60</v>
      </c>
      <c r="G27" s="78">
        <v>15</v>
      </c>
      <c r="H27" s="78"/>
      <c r="I27" s="78"/>
      <c r="J27" s="78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5"/>
      <c r="W27" s="44"/>
      <c r="X27" s="44">
        <f>SUM(F27:W27)</f>
        <v>75</v>
      </c>
    </row>
    <row r="28" spans="1:25" ht="54" customHeight="1" x14ac:dyDescent="0.25">
      <c r="A28" s="260" t="s">
        <v>93</v>
      </c>
      <c r="B28" s="261"/>
      <c r="C28" s="260" t="s">
        <v>223</v>
      </c>
      <c r="D28" s="261"/>
      <c r="E28" s="190" t="s">
        <v>37</v>
      </c>
      <c r="F28" s="143"/>
      <c r="G28" s="143"/>
      <c r="H28" s="15"/>
      <c r="I28" s="15"/>
      <c r="J28" s="15"/>
      <c r="K28" s="10"/>
      <c r="L28" s="10"/>
      <c r="M28" s="10"/>
      <c r="N28" s="234" t="s">
        <v>222</v>
      </c>
      <c r="O28" s="10"/>
      <c r="P28" s="10"/>
      <c r="Q28" s="10"/>
      <c r="R28" s="10"/>
      <c r="S28" s="10"/>
      <c r="T28" s="10"/>
      <c r="U28" s="10"/>
      <c r="V28" s="15">
        <f>SUM(N28:U28)</f>
        <v>0</v>
      </c>
      <c r="W28" s="17">
        <f>V28/18</f>
        <v>0</v>
      </c>
      <c r="X28" s="10"/>
    </row>
    <row r="29" spans="1:25" x14ac:dyDescent="0.25">
      <c r="A29" s="73"/>
      <c r="B29" s="74"/>
      <c r="C29" s="73"/>
      <c r="D29" s="74"/>
      <c r="E29" s="157" t="s">
        <v>24</v>
      </c>
      <c r="F29" s="78">
        <v>2</v>
      </c>
      <c r="G29" s="78"/>
      <c r="H29" s="78"/>
      <c r="I29" s="78"/>
      <c r="J29" s="78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5"/>
      <c r="W29" s="44"/>
      <c r="X29" s="44">
        <f>SUM(F29:W29)</f>
        <v>2</v>
      </c>
    </row>
    <row r="30" spans="1:25" ht="38.25" customHeight="1" x14ac:dyDescent="0.25">
      <c r="A30" s="256" t="s">
        <v>95</v>
      </c>
      <c r="B30" s="257"/>
      <c r="C30" s="356" t="s">
        <v>96</v>
      </c>
      <c r="D30" s="357"/>
      <c r="E30" s="183" t="s">
        <v>37</v>
      </c>
      <c r="F30" s="143">
        <v>2</v>
      </c>
      <c r="G30" s="143">
        <v>3</v>
      </c>
      <c r="H30" s="10"/>
      <c r="I30" s="10"/>
      <c r="J30" s="10"/>
      <c r="K30" s="10"/>
      <c r="L30" s="10"/>
      <c r="M30" s="10"/>
      <c r="N30" s="10">
        <v>8</v>
      </c>
      <c r="O30" s="10">
        <v>10</v>
      </c>
      <c r="P30" s="10"/>
      <c r="Q30" s="10"/>
      <c r="R30" s="10"/>
      <c r="S30" s="10"/>
      <c r="T30" s="10"/>
      <c r="U30" s="10"/>
      <c r="V30" s="15">
        <f>SUM(N30:U30)</f>
        <v>18</v>
      </c>
      <c r="W30" s="17">
        <f>V30/18</f>
        <v>1</v>
      </c>
      <c r="X30" s="10"/>
    </row>
    <row r="31" spans="1:25" x14ac:dyDescent="0.25">
      <c r="A31" s="184"/>
      <c r="B31" s="185"/>
      <c r="C31" s="73"/>
      <c r="D31" s="74"/>
      <c r="E31" s="157" t="s">
        <v>24</v>
      </c>
      <c r="F31" s="78">
        <v>30</v>
      </c>
      <c r="G31" s="78">
        <v>42</v>
      </c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5"/>
      <c r="W31" s="44"/>
      <c r="X31" s="44">
        <f>SUM(F31:W31)</f>
        <v>72</v>
      </c>
    </row>
    <row r="32" spans="1:25" ht="42.75" customHeight="1" x14ac:dyDescent="0.25">
      <c r="A32" s="260" t="s">
        <v>111</v>
      </c>
      <c r="B32" s="261"/>
      <c r="C32" s="366" t="s">
        <v>112</v>
      </c>
      <c r="D32" s="367"/>
      <c r="E32" s="182" t="s">
        <v>37</v>
      </c>
      <c r="F32" s="143">
        <v>1</v>
      </c>
      <c r="G32" s="143">
        <v>1</v>
      </c>
      <c r="H32" s="10"/>
      <c r="I32" s="10"/>
      <c r="J32" s="10"/>
      <c r="K32" s="10"/>
      <c r="L32" s="10"/>
      <c r="M32" s="10"/>
      <c r="N32" s="10">
        <v>4</v>
      </c>
      <c r="O32" s="10">
        <v>5</v>
      </c>
      <c r="P32" s="10"/>
      <c r="Q32" s="10"/>
      <c r="R32" s="10"/>
      <c r="S32" s="10"/>
      <c r="T32" s="10"/>
      <c r="U32" s="10"/>
      <c r="V32" s="15">
        <f>SUM(N32:U32)</f>
        <v>9</v>
      </c>
      <c r="W32" s="10">
        <f>V32/18</f>
        <v>0.5</v>
      </c>
      <c r="X32" s="10"/>
    </row>
    <row r="33" spans="1:25" ht="16.5" customHeight="1" x14ac:dyDescent="0.25">
      <c r="A33" s="73"/>
      <c r="B33" s="74"/>
      <c r="C33" s="186"/>
      <c r="D33" s="187"/>
      <c r="E33" s="157" t="s">
        <v>24</v>
      </c>
      <c r="F33" s="78">
        <v>15</v>
      </c>
      <c r="G33" s="78">
        <v>15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5"/>
      <c r="W33" s="44"/>
      <c r="X33" s="44">
        <f>SUM(F33:W33)</f>
        <v>30</v>
      </c>
    </row>
    <row r="34" spans="1:25" ht="40.5" customHeight="1" x14ac:dyDescent="0.25">
      <c r="A34" s="260" t="s">
        <v>87</v>
      </c>
      <c r="B34" s="261"/>
      <c r="C34" s="354" t="s">
        <v>88</v>
      </c>
      <c r="D34" s="355"/>
      <c r="E34" s="182" t="s">
        <v>37</v>
      </c>
      <c r="F34" s="143">
        <v>2</v>
      </c>
      <c r="G34" s="143">
        <v>3</v>
      </c>
      <c r="H34" s="10"/>
      <c r="I34" s="10"/>
      <c r="J34" s="10"/>
      <c r="K34" s="10"/>
      <c r="L34" s="10"/>
      <c r="M34" s="10"/>
      <c r="N34" s="10">
        <v>8</v>
      </c>
      <c r="O34" s="10">
        <v>10</v>
      </c>
      <c r="P34" s="10"/>
      <c r="Q34" s="10"/>
      <c r="R34" s="10"/>
      <c r="S34" s="10"/>
      <c r="T34" s="10"/>
      <c r="U34" s="10"/>
      <c r="V34" s="15">
        <f>SUM(N34:U34)</f>
        <v>18</v>
      </c>
      <c r="W34" s="17">
        <f>V34/18</f>
        <v>1</v>
      </c>
      <c r="X34" s="10"/>
    </row>
    <row r="35" spans="1:25" ht="16.5" customHeight="1" x14ac:dyDescent="0.25">
      <c r="A35" s="73"/>
      <c r="B35" s="74"/>
      <c r="C35" s="188"/>
      <c r="D35" s="189"/>
      <c r="E35" s="157" t="s">
        <v>24</v>
      </c>
      <c r="F35" s="78">
        <v>30</v>
      </c>
      <c r="G35" s="78">
        <v>42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5"/>
      <c r="W35" s="44"/>
      <c r="X35" s="44">
        <f>SUM(F35:W35)</f>
        <v>72</v>
      </c>
    </row>
    <row r="36" spans="1:25" ht="38.25" customHeight="1" x14ac:dyDescent="0.25">
      <c r="A36" s="260" t="s">
        <v>160</v>
      </c>
      <c r="B36" s="261"/>
      <c r="C36" s="260" t="s">
        <v>244</v>
      </c>
      <c r="D36" s="261"/>
      <c r="E36" s="181" t="s">
        <v>37</v>
      </c>
      <c r="F36" s="143">
        <v>1</v>
      </c>
      <c r="G36" s="143">
        <v>1</v>
      </c>
      <c r="H36" s="10"/>
      <c r="I36" s="10"/>
      <c r="J36" s="10"/>
      <c r="K36" s="10"/>
      <c r="L36" s="10"/>
      <c r="M36" s="10"/>
      <c r="N36" s="10">
        <v>4</v>
      </c>
      <c r="O36" s="10">
        <v>5</v>
      </c>
      <c r="P36" s="10"/>
      <c r="Q36" s="10"/>
      <c r="R36" s="10"/>
      <c r="S36" s="10"/>
      <c r="T36" s="10"/>
      <c r="U36" s="10"/>
      <c r="V36" s="15">
        <f>SUM(N36:U36)</f>
        <v>9</v>
      </c>
      <c r="W36" s="10">
        <f>V36/18</f>
        <v>0.5</v>
      </c>
      <c r="X36" s="10"/>
    </row>
    <row r="37" spans="1:25" ht="16.5" customHeight="1" x14ac:dyDescent="0.25">
      <c r="A37" s="42"/>
      <c r="B37" s="43"/>
      <c r="C37" s="89"/>
      <c r="D37" s="90"/>
      <c r="E37" s="50" t="s">
        <v>24</v>
      </c>
      <c r="F37" s="44">
        <v>15</v>
      </c>
      <c r="G37" s="44">
        <v>15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5"/>
      <c r="W37" s="44"/>
      <c r="X37" s="44">
        <f>SUM(F37:W37)</f>
        <v>30</v>
      </c>
    </row>
    <row r="38" spans="1:25" ht="39" customHeight="1" x14ac:dyDescent="0.25">
      <c r="A38" s="260" t="s">
        <v>143</v>
      </c>
      <c r="B38" s="261"/>
      <c r="C38" s="269" t="s">
        <v>182</v>
      </c>
      <c r="D38" s="270"/>
      <c r="E38" s="59" t="s">
        <v>37</v>
      </c>
      <c r="F38" s="128"/>
      <c r="G38" s="236">
        <v>2</v>
      </c>
      <c r="H38" s="160"/>
      <c r="I38" s="160"/>
      <c r="J38" s="160"/>
      <c r="K38" s="160"/>
      <c r="L38" s="160"/>
      <c r="M38" s="160"/>
      <c r="N38" s="160"/>
      <c r="O38" s="161">
        <v>12</v>
      </c>
      <c r="P38" s="160"/>
      <c r="Q38" s="10"/>
      <c r="R38" s="10"/>
      <c r="S38" s="10"/>
      <c r="T38" s="10"/>
      <c r="U38" s="10"/>
      <c r="V38" s="15">
        <f>SUM(N38:U38)</f>
        <v>12</v>
      </c>
      <c r="W38" s="17">
        <f>V38/18</f>
        <v>0.66666666666666663</v>
      </c>
      <c r="X38" s="10"/>
    </row>
    <row r="39" spans="1:25" ht="16.5" customHeight="1" x14ac:dyDescent="0.25">
      <c r="A39" s="42"/>
      <c r="B39" s="47"/>
      <c r="C39" s="97"/>
      <c r="D39" s="90"/>
      <c r="E39" s="50"/>
      <c r="F39" s="78"/>
      <c r="G39" s="78">
        <v>12</v>
      </c>
      <c r="H39" s="78"/>
      <c r="I39" s="78"/>
      <c r="J39" s="78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5"/>
      <c r="W39" s="44"/>
      <c r="X39" s="44">
        <f>SUM(F39:W39)</f>
        <v>12</v>
      </c>
    </row>
    <row r="40" spans="1:25" ht="37.5" customHeight="1" x14ac:dyDescent="0.25">
      <c r="A40" s="260" t="s">
        <v>184</v>
      </c>
      <c r="B40" s="261"/>
      <c r="C40" s="269" t="s">
        <v>185</v>
      </c>
      <c r="D40" s="270"/>
      <c r="E40" s="120" t="s">
        <v>75</v>
      </c>
      <c r="F40" s="150">
        <v>1</v>
      </c>
      <c r="G40" s="150"/>
      <c r="H40" s="10"/>
      <c r="I40" s="10"/>
      <c r="J40" s="10"/>
      <c r="K40" s="10"/>
      <c r="L40" s="10"/>
      <c r="M40" s="10"/>
      <c r="N40" s="10">
        <v>4</v>
      </c>
      <c r="O40" s="10"/>
      <c r="P40" s="10"/>
      <c r="Q40" s="10"/>
      <c r="R40" s="10"/>
      <c r="S40" s="10"/>
      <c r="T40" s="10"/>
      <c r="U40" s="10"/>
      <c r="V40" s="15">
        <f>SUM(N40:U40)</f>
        <v>4</v>
      </c>
      <c r="W40" s="17">
        <f>V40/18</f>
        <v>0.22222222222222221</v>
      </c>
      <c r="X40" s="10"/>
    </row>
    <row r="41" spans="1:25" ht="16.5" customHeight="1" x14ac:dyDescent="0.25">
      <c r="A41" s="42"/>
      <c r="B41" s="47"/>
      <c r="C41" s="97"/>
      <c r="D41" s="90"/>
      <c r="E41" s="50" t="s">
        <v>24</v>
      </c>
      <c r="F41" s="44">
        <v>15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5"/>
      <c r="W41" s="44"/>
      <c r="X41" s="44">
        <f>SUM(F41:W41)</f>
        <v>15</v>
      </c>
    </row>
    <row r="42" spans="1:25" ht="36.75" customHeight="1" x14ac:dyDescent="0.25">
      <c r="A42" s="256" t="s">
        <v>118</v>
      </c>
      <c r="B42" s="257"/>
      <c r="C42" s="269" t="s">
        <v>138</v>
      </c>
      <c r="D42" s="270"/>
      <c r="E42" s="118" t="s">
        <v>37</v>
      </c>
      <c r="F42" s="128">
        <v>3</v>
      </c>
      <c r="G42" s="128">
        <v>2</v>
      </c>
      <c r="H42" s="10"/>
      <c r="I42" s="10"/>
      <c r="J42" s="10"/>
      <c r="K42" s="10"/>
      <c r="L42" s="10"/>
      <c r="M42" s="10"/>
      <c r="N42" s="10">
        <v>12</v>
      </c>
      <c r="O42" s="10">
        <v>6</v>
      </c>
      <c r="P42" s="10"/>
      <c r="Q42" s="10"/>
      <c r="R42" s="10"/>
      <c r="S42" s="10"/>
      <c r="T42" s="10"/>
      <c r="U42" s="10"/>
      <c r="V42" s="15">
        <f>SUM(N42:U42)</f>
        <v>18</v>
      </c>
      <c r="W42" s="17">
        <f>V42/18</f>
        <v>1</v>
      </c>
      <c r="X42" s="7"/>
    </row>
    <row r="43" spans="1:25" ht="16.5" customHeight="1" x14ac:dyDescent="0.25">
      <c r="A43" s="42"/>
      <c r="B43" s="43"/>
      <c r="C43" s="89"/>
      <c r="D43" s="90"/>
      <c r="E43" s="50" t="s">
        <v>24</v>
      </c>
      <c r="F43" s="44">
        <v>45</v>
      </c>
      <c r="G43" s="44">
        <v>30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5"/>
      <c r="W43" s="44"/>
      <c r="X43" s="44">
        <f>SUM(F43:W43)</f>
        <v>75</v>
      </c>
    </row>
    <row r="44" spans="1:25" ht="60" customHeight="1" x14ac:dyDescent="0.25">
      <c r="A44" s="256" t="s">
        <v>143</v>
      </c>
      <c r="B44" s="257"/>
      <c r="C44" s="269" t="s">
        <v>224</v>
      </c>
      <c r="D44" s="270"/>
      <c r="E44" s="59" t="s">
        <v>37</v>
      </c>
      <c r="F44" s="153"/>
      <c r="G44" s="153"/>
      <c r="H44" s="154"/>
      <c r="I44" s="154"/>
      <c r="J44" s="154"/>
      <c r="K44" s="154"/>
      <c r="L44" s="154"/>
      <c r="M44" s="154"/>
      <c r="N44" s="235" t="s">
        <v>242</v>
      </c>
      <c r="O44" s="235" t="s">
        <v>243</v>
      </c>
      <c r="P44" s="116"/>
      <c r="Q44" s="116"/>
      <c r="R44" s="116"/>
      <c r="S44" s="116"/>
      <c r="T44" s="116"/>
      <c r="U44" s="116"/>
      <c r="V44" s="15">
        <v>6</v>
      </c>
      <c r="W44" s="17">
        <f>V44/18</f>
        <v>0.33333333333333331</v>
      </c>
      <c r="X44" s="10"/>
    </row>
    <row r="45" spans="1:25" ht="16.5" customHeight="1" x14ac:dyDescent="0.25">
      <c r="A45" s="42"/>
      <c r="B45" s="47"/>
      <c r="C45" s="155"/>
      <c r="D45" s="156"/>
      <c r="E45" s="50" t="s">
        <v>24</v>
      </c>
      <c r="F45" s="78">
        <v>1</v>
      </c>
      <c r="G45" s="78">
        <v>2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78"/>
      <c r="W45" s="71"/>
      <c r="X45" s="44">
        <f>SUM(F45:W45)</f>
        <v>3</v>
      </c>
      <c r="Y45">
        <v>3</v>
      </c>
    </row>
    <row r="46" spans="1:25" ht="31.5" customHeight="1" x14ac:dyDescent="0.25">
      <c r="A46" s="314" t="s">
        <v>102</v>
      </c>
      <c r="B46" s="315"/>
      <c r="C46" s="315"/>
      <c r="D46" s="316"/>
      <c r="E46" s="18"/>
      <c r="F46" s="19">
        <f>F10+F12+F14+F16+F18+F20+F22+F24+F26+F28+F30+F32+F34+F36+F38+F40+F42+F44</f>
        <v>36</v>
      </c>
      <c r="G46" s="19">
        <f t="shared" ref="G46:M46" si="0">G10+G12+G14+G16+G18+G20+G22+G24+G26+G28+G30+G32+G34+G36+G38+G40+G42+G44</f>
        <v>22</v>
      </c>
      <c r="H46" s="19">
        <f t="shared" si="0"/>
        <v>0</v>
      </c>
      <c r="I46" s="19">
        <f t="shared" si="0"/>
        <v>0</v>
      </c>
      <c r="J46" s="19">
        <f t="shared" si="0"/>
        <v>0</v>
      </c>
      <c r="K46" s="19">
        <f t="shared" si="0"/>
        <v>0</v>
      </c>
      <c r="L46" s="19">
        <f t="shared" si="0"/>
        <v>0</v>
      </c>
      <c r="M46" s="19">
        <f t="shared" si="0"/>
        <v>0</v>
      </c>
      <c r="N46" s="19"/>
      <c r="O46" s="19"/>
      <c r="P46" s="19"/>
      <c r="Q46" s="19"/>
      <c r="R46" s="19"/>
      <c r="S46" s="19"/>
      <c r="T46" s="19"/>
      <c r="U46" s="19"/>
      <c r="V46" s="19">
        <f>V10+V12+V14+V16+V18+V20+V22+V24+V26+V28+V30+V32+V34+V36+V38+V40+V42+V44</f>
        <v>218</v>
      </c>
      <c r="W46" s="62">
        <f>W10+W12+W14+W16+W18+W20+W22+W24+W26+W28+W30+W32+W34+W36+W38+W40+W42+W44</f>
        <v>12.166666666666666</v>
      </c>
      <c r="X46" s="19"/>
    </row>
    <row r="47" spans="1:25" ht="25.5" customHeight="1" x14ac:dyDescent="0.25">
      <c r="A47" s="312"/>
      <c r="B47" s="345"/>
      <c r="C47" s="345"/>
      <c r="D47" s="313"/>
      <c r="E47" s="50" t="s">
        <v>24</v>
      </c>
      <c r="F47" s="99">
        <f>F11+F13+F15+F17+F19+F21+F23+F25+F27+F29+F31+F33+F35+F37+F39+F41+F43+F45</f>
        <v>535</v>
      </c>
      <c r="G47" s="99">
        <f t="shared" ref="G47:M47" si="1">G11+G13+G15+G17+G19+G21+G23+G25+G27+G29+G31+G33+G35+G37+G39+G41+G43+G45</f>
        <v>305</v>
      </c>
      <c r="H47" s="99">
        <f t="shared" si="1"/>
        <v>0</v>
      </c>
      <c r="I47" s="99">
        <f t="shared" si="1"/>
        <v>0</v>
      </c>
      <c r="J47" s="99">
        <f t="shared" si="1"/>
        <v>0</v>
      </c>
      <c r="K47" s="99">
        <f t="shared" si="1"/>
        <v>0</v>
      </c>
      <c r="L47" s="99">
        <f t="shared" si="1"/>
        <v>0</v>
      </c>
      <c r="M47" s="99">
        <f t="shared" si="1"/>
        <v>0</v>
      </c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119">
        <f>X11+X13+X15+X17+X19+X21+X23+X25+X27+X29+X31+X33+X35+X37+X39+X41+X43+X45</f>
        <v>840</v>
      </c>
      <c r="Y47">
        <v>5</v>
      </c>
    </row>
    <row r="48" spans="1:25" x14ac:dyDescent="0.25">
      <c r="Y48" s="246" t="s">
        <v>230</v>
      </c>
    </row>
    <row r="49" spans="1:24" x14ac:dyDescent="0.25">
      <c r="X49" s="163"/>
    </row>
    <row r="50" spans="1:24" x14ac:dyDescent="0.25">
      <c r="A50" s="249" t="s">
        <v>127</v>
      </c>
      <c r="B50" s="249"/>
      <c r="C50">
        <f>F46+G46+H46+I46+J46+K46+L46+M46</f>
        <v>58</v>
      </c>
    </row>
    <row r="52" spans="1:24" x14ac:dyDescent="0.25">
      <c r="A52" s="249" t="s">
        <v>128</v>
      </c>
      <c r="B52" s="249"/>
      <c r="C52">
        <f>X47</f>
        <v>840</v>
      </c>
    </row>
  </sheetData>
  <mergeCells count="60">
    <mergeCell ref="A28:B28"/>
    <mergeCell ref="A36:B36"/>
    <mergeCell ref="C36:D36"/>
    <mergeCell ref="A32:B32"/>
    <mergeCell ref="C32:D32"/>
    <mergeCell ref="A34:B34"/>
    <mergeCell ref="C34:D34"/>
    <mergeCell ref="X4:X9"/>
    <mergeCell ref="F8:M8"/>
    <mergeCell ref="N9:U9"/>
    <mergeCell ref="N4:N8"/>
    <mergeCell ref="O4:O8"/>
    <mergeCell ref="P4:P8"/>
    <mergeCell ref="Q4:Q8"/>
    <mergeCell ref="R4:R8"/>
    <mergeCell ref="S4:S8"/>
    <mergeCell ref="F4:G7"/>
    <mergeCell ref="H4:J7"/>
    <mergeCell ref="K4:M7"/>
    <mergeCell ref="A52:B52"/>
    <mergeCell ref="A40:B40"/>
    <mergeCell ref="C40:D40"/>
    <mergeCell ref="A47:D47"/>
    <mergeCell ref="A46:D46"/>
    <mergeCell ref="A44:B44"/>
    <mergeCell ref="C44:D44"/>
    <mergeCell ref="A42:B42"/>
    <mergeCell ref="C42:D42"/>
    <mergeCell ref="A14:B14"/>
    <mergeCell ref="C14:D14"/>
    <mergeCell ref="C20:D20"/>
    <mergeCell ref="A20:B20"/>
    <mergeCell ref="A50:B50"/>
    <mergeCell ref="A38:B38"/>
    <mergeCell ref="C38:D38"/>
    <mergeCell ref="A22:B22"/>
    <mergeCell ref="C22:D22"/>
    <mergeCell ref="A24:B24"/>
    <mergeCell ref="C24:D24"/>
    <mergeCell ref="A26:B26"/>
    <mergeCell ref="C26:D26"/>
    <mergeCell ref="C28:D28"/>
    <mergeCell ref="A30:B30"/>
    <mergeCell ref="C30:D30"/>
    <mergeCell ref="Y4:Y9"/>
    <mergeCell ref="E4:E9"/>
    <mergeCell ref="A10:B10"/>
    <mergeCell ref="A18:B18"/>
    <mergeCell ref="C18:D18"/>
    <mergeCell ref="W4:W9"/>
    <mergeCell ref="T4:T8"/>
    <mergeCell ref="U4:U8"/>
    <mergeCell ref="V4:V9"/>
    <mergeCell ref="A4:B9"/>
    <mergeCell ref="C4:D9"/>
    <mergeCell ref="A16:B16"/>
    <mergeCell ref="C16:D16"/>
    <mergeCell ref="C10:D10"/>
    <mergeCell ref="A12:B12"/>
    <mergeCell ref="C12:D12"/>
  </mergeCells>
  <pageMargins left="0.7" right="0.7" top="0.75" bottom="0.75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A43"/>
  <sheetViews>
    <sheetView topLeftCell="A24" zoomScaleNormal="100" workbookViewId="0">
      <selection sqref="A1:Z43"/>
    </sheetView>
  </sheetViews>
  <sheetFormatPr defaultRowHeight="15" x14ac:dyDescent="0.25"/>
  <cols>
    <col min="2" max="2" width="11.85546875" customWidth="1"/>
    <col min="6" max="6" width="4.7109375" customWidth="1"/>
    <col min="7" max="7" width="5.28515625" customWidth="1"/>
    <col min="8" max="9" width="4.5703125" customWidth="1"/>
    <col min="10" max="10" width="4.85546875" customWidth="1"/>
    <col min="11" max="11" width="4.140625" customWidth="1"/>
    <col min="12" max="12" width="4.42578125" customWidth="1"/>
    <col min="13" max="13" width="4.85546875" customWidth="1"/>
    <col min="14" max="14" width="3.85546875" customWidth="1"/>
    <col min="15" max="15" width="4" customWidth="1"/>
    <col min="16" max="17" width="4.5703125" customWidth="1"/>
    <col min="18" max="18" width="4.7109375" customWidth="1"/>
    <col min="19" max="19" width="4.85546875" customWidth="1"/>
    <col min="20" max="20" width="3.85546875" customWidth="1"/>
    <col min="21" max="21" width="4" customWidth="1"/>
    <col min="22" max="22" width="4.42578125" customWidth="1"/>
    <col min="23" max="23" width="3.85546875" customWidth="1"/>
    <col min="24" max="24" width="9.140625" customWidth="1"/>
    <col min="25" max="25" width="7.42578125" customWidth="1"/>
    <col min="28" max="28" width="6.5703125" customWidth="1"/>
    <col min="29" max="29" width="4.7109375" customWidth="1"/>
  </cols>
  <sheetData>
    <row r="3" spans="1:26" x14ac:dyDescent="0.25">
      <c r="A3" s="95" t="s">
        <v>103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6" ht="15" customHeight="1" x14ac:dyDescent="0.25">
      <c r="A4" s="369"/>
      <c r="B4" s="369"/>
      <c r="C4" s="369"/>
      <c r="D4" s="369"/>
      <c r="E4" s="60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01"/>
    </row>
    <row r="5" spans="1:26" x14ac:dyDescent="0.25">
      <c r="A5" s="322" t="s">
        <v>0</v>
      </c>
      <c r="B5" s="323"/>
      <c r="C5" s="322" t="s">
        <v>1</v>
      </c>
      <c r="D5" s="323"/>
      <c r="E5" s="350" t="s">
        <v>2</v>
      </c>
      <c r="F5" s="322" t="s">
        <v>3</v>
      </c>
      <c r="G5" s="358"/>
      <c r="H5" s="322" t="s">
        <v>4</v>
      </c>
      <c r="I5" s="363"/>
      <c r="J5" s="323"/>
      <c r="K5" s="322" t="s">
        <v>5</v>
      </c>
      <c r="L5" s="363"/>
      <c r="M5" s="363"/>
      <c r="N5" s="363"/>
      <c r="O5" s="323"/>
      <c r="P5" s="286" t="s">
        <v>6</v>
      </c>
      <c r="Q5" s="271" t="s">
        <v>7</v>
      </c>
      <c r="R5" s="271" t="s">
        <v>8</v>
      </c>
      <c r="S5" s="271" t="s">
        <v>9</v>
      </c>
      <c r="T5" s="271" t="s">
        <v>10</v>
      </c>
      <c r="U5" s="271" t="s">
        <v>11</v>
      </c>
      <c r="V5" s="271" t="s">
        <v>12</v>
      </c>
      <c r="W5" s="271" t="s">
        <v>13</v>
      </c>
      <c r="X5" s="328" t="s">
        <v>14</v>
      </c>
      <c r="Y5" s="328" t="s">
        <v>15</v>
      </c>
      <c r="Z5" s="368" t="s">
        <v>136</v>
      </c>
    </row>
    <row r="6" spans="1:26" x14ac:dyDescent="0.25">
      <c r="A6" s="324"/>
      <c r="B6" s="325"/>
      <c r="C6" s="324"/>
      <c r="D6" s="325"/>
      <c r="E6" s="351"/>
      <c r="F6" s="359"/>
      <c r="G6" s="360"/>
      <c r="H6" s="324"/>
      <c r="I6" s="364"/>
      <c r="J6" s="325"/>
      <c r="K6" s="324"/>
      <c r="L6" s="364"/>
      <c r="M6" s="364"/>
      <c r="N6" s="364"/>
      <c r="O6" s="325"/>
      <c r="P6" s="287"/>
      <c r="Q6" s="272"/>
      <c r="R6" s="272"/>
      <c r="S6" s="272"/>
      <c r="T6" s="272"/>
      <c r="U6" s="272"/>
      <c r="V6" s="272"/>
      <c r="W6" s="272"/>
      <c r="X6" s="329"/>
      <c r="Y6" s="329"/>
      <c r="Z6" s="368"/>
    </row>
    <row r="7" spans="1:26" x14ac:dyDescent="0.25">
      <c r="A7" s="324"/>
      <c r="B7" s="325"/>
      <c r="C7" s="324"/>
      <c r="D7" s="325"/>
      <c r="E7" s="351"/>
      <c r="F7" s="359"/>
      <c r="G7" s="360"/>
      <c r="H7" s="324"/>
      <c r="I7" s="364"/>
      <c r="J7" s="325"/>
      <c r="K7" s="324"/>
      <c r="L7" s="364"/>
      <c r="M7" s="364"/>
      <c r="N7" s="364"/>
      <c r="O7" s="325"/>
      <c r="P7" s="287"/>
      <c r="Q7" s="272"/>
      <c r="R7" s="272"/>
      <c r="S7" s="272"/>
      <c r="T7" s="272"/>
      <c r="U7" s="272"/>
      <c r="V7" s="272"/>
      <c r="W7" s="272"/>
      <c r="X7" s="329"/>
      <c r="Y7" s="329"/>
      <c r="Z7" s="368"/>
    </row>
    <row r="8" spans="1:26" x14ac:dyDescent="0.25">
      <c r="A8" s="324"/>
      <c r="B8" s="325"/>
      <c r="C8" s="324"/>
      <c r="D8" s="325"/>
      <c r="E8" s="351"/>
      <c r="F8" s="361"/>
      <c r="G8" s="362"/>
      <c r="H8" s="326"/>
      <c r="I8" s="365"/>
      <c r="J8" s="327"/>
      <c r="K8" s="324"/>
      <c r="L8" s="364"/>
      <c r="M8" s="364"/>
      <c r="N8" s="364"/>
      <c r="O8" s="325"/>
      <c r="P8" s="287"/>
      <c r="Q8" s="272"/>
      <c r="R8" s="272"/>
      <c r="S8" s="272"/>
      <c r="T8" s="272"/>
      <c r="U8" s="272"/>
      <c r="V8" s="272"/>
      <c r="W8" s="272"/>
      <c r="X8" s="329"/>
      <c r="Y8" s="329"/>
      <c r="Z8" s="368"/>
    </row>
    <row r="9" spans="1:26" x14ac:dyDescent="0.25">
      <c r="A9" s="324"/>
      <c r="B9" s="325"/>
      <c r="C9" s="324"/>
      <c r="D9" s="325"/>
      <c r="E9" s="351"/>
      <c r="F9" s="370" t="s">
        <v>55</v>
      </c>
      <c r="G9" s="371"/>
      <c r="H9" s="371"/>
      <c r="I9" s="371"/>
      <c r="J9" s="371"/>
      <c r="K9" s="371"/>
      <c r="L9" s="371"/>
      <c r="M9" s="371"/>
      <c r="N9" s="371"/>
      <c r="O9" s="372"/>
      <c r="P9" s="288"/>
      <c r="Q9" s="273"/>
      <c r="R9" s="273"/>
      <c r="S9" s="273"/>
      <c r="T9" s="273"/>
      <c r="U9" s="273"/>
      <c r="V9" s="273"/>
      <c r="W9" s="273"/>
      <c r="X9" s="329"/>
      <c r="Y9" s="329"/>
      <c r="Z9" s="368"/>
    </row>
    <row r="10" spans="1:26" x14ac:dyDescent="0.25">
      <c r="A10" s="326"/>
      <c r="B10" s="327"/>
      <c r="C10" s="326"/>
      <c r="D10" s="327"/>
      <c r="E10" s="352"/>
      <c r="F10" s="52">
        <v>1</v>
      </c>
      <c r="G10" s="52">
        <v>2</v>
      </c>
      <c r="H10" s="52">
        <v>3</v>
      </c>
      <c r="I10" s="52">
        <v>4</v>
      </c>
      <c r="J10" s="52">
        <v>5</v>
      </c>
      <c r="K10" s="52">
        <v>6</v>
      </c>
      <c r="L10" s="52">
        <v>7</v>
      </c>
      <c r="M10" s="52">
        <v>8</v>
      </c>
      <c r="N10" s="53">
        <v>9</v>
      </c>
      <c r="O10" s="53">
        <v>10</v>
      </c>
      <c r="P10" s="298" t="s">
        <v>122</v>
      </c>
      <c r="Q10" s="299"/>
      <c r="R10" s="299"/>
      <c r="S10" s="299"/>
      <c r="T10" s="299"/>
      <c r="U10" s="299"/>
      <c r="V10" s="299"/>
      <c r="W10" s="300"/>
      <c r="X10" s="330"/>
      <c r="Y10" s="330"/>
      <c r="Z10" s="368"/>
    </row>
    <row r="11" spans="1:26" ht="1.5" customHeight="1" x14ac:dyDescent="0.25">
      <c r="A11" s="260"/>
      <c r="B11" s="261"/>
      <c r="C11" s="373"/>
      <c r="D11" s="374"/>
      <c r="E11" s="11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  <c r="Y11" s="17"/>
      <c r="Z11" s="10"/>
    </row>
    <row r="12" spans="1:26" ht="7.5" hidden="1" customHeight="1" x14ac:dyDescent="0.25">
      <c r="A12" s="42"/>
      <c r="B12" s="43"/>
      <c r="C12" s="30"/>
      <c r="D12" s="94"/>
      <c r="E12" s="50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71"/>
      <c r="Z12" s="44"/>
    </row>
    <row r="13" spans="1:26" ht="48" customHeight="1" x14ac:dyDescent="0.25">
      <c r="A13" s="356" t="s">
        <v>104</v>
      </c>
      <c r="B13" s="357"/>
      <c r="C13" s="375" t="s">
        <v>105</v>
      </c>
      <c r="D13" s="376"/>
      <c r="E13" s="198" t="s">
        <v>34</v>
      </c>
      <c r="F13" s="128">
        <v>2</v>
      </c>
      <c r="G13" s="128">
        <v>2</v>
      </c>
      <c r="H13" s="128">
        <v>2</v>
      </c>
      <c r="I13" s="128">
        <v>1</v>
      </c>
      <c r="J13" s="128">
        <v>1</v>
      </c>
      <c r="K13" s="10"/>
      <c r="L13" s="10"/>
      <c r="M13" s="10"/>
      <c r="N13" s="10"/>
      <c r="O13" s="10"/>
      <c r="P13" s="10">
        <v>8</v>
      </c>
      <c r="Q13" s="10">
        <v>8</v>
      </c>
      <c r="R13" s="10">
        <v>8</v>
      </c>
      <c r="S13" s="10">
        <v>5</v>
      </c>
      <c r="T13" s="10">
        <v>5</v>
      </c>
      <c r="U13" s="10"/>
      <c r="V13" s="10"/>
      <c r="W13" s="10"/>
      <c r="X13" s="15">
        <f t="shared" ref="X13" si="0">P13+Q13+R13+S13+T13+U13+V13+W13</f>
        <v>34</v>
      </c>
      <c r="Y13" s="17">
        <f>X13/18</f>
        <v>1.8888888888888888</v>
      </c>
      <c r="Z13" s="10"/>
    </row>
    <row r="14" spans="1:26" ht="25.5" x14ac:dyDescent="0.25">
      <c r="A14" s="224"/>
      <c r="B14" s="225"/>
      <c r="C14" s="195"/>
      <c r="D14" s="196"/>
      <c r="E14" s="197" t="s">
        <v>24</v>
      </c>
      <c r="F14" s="44">
        <v>30</v>
      </c>
      <c r="G14" s="44">
        <v>30</v>
      </c>
      <c r="H14" s="44">
        <v>24</v>
      </c>
      <c r="I14" s="44">
        <v>15</v>
      </c>
      <c r="J14" s="44">
        <v>15</v>
      </c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5"/>
      <c r="Y14" s="71"/>
      <c r="Z14" s="44">
        <f>SUM(F14:Y14)</f>
        <v>114</v>
      </c>
    </row>
    <row r="15" spans="1:26" ht="38.25" customHeight="1" x14ac:dyDescent="0.25">
      <c r="A15" s="356" t="s">
        <v>231</v>
      </c>
      <c r="B15" s="357"/>
      <c r="C15" s="375" t="s">
        <v>232</v>
      </c>
      <c r="D15" s="376"/>
      <c r="E15" s="245" t="s">
        <v>75</v>
      </c>
      <c r="F15" s="10">
        <v>1</v>
      </c>
      <c r="G15" s="10"/>
      <c r="H15" s="10"/>
      <c r="I15" s="10"/>
      <c r="J15" s="10"/>
      <c r="K15" s="10"/>
      <c r="L15" s="10"/>
      <c r="M15" s="10"/>
      <c r="N15" s="10"/>
      <c r="O15" s="10"/>
      <c r="P15" s="10">
        <v>4</v>
      </c>
      <c r="Q15" s="10"/>
      <c r="R15" s="10"/>
      <c r="S15" s="10"/>
      <c r="T15" s="10"/>
      <c r="U15" s="10"/>
      <c r="V15" s="10"/>
      <c r="W15" s="10"/>
      <c r="X15" s="15">
        <v>4</v>
      </c>
      <c r="Y15" s="17">
        <f>X15/18</f>
        <v>0.22222222222222221</v>
      </c>
      <c r="Z15" s="10"/>
    </row>
    <row r="16" spans="1:26" ht="22.5" customHeight="1" x14ac:dyDescent="0.25">
      <c r="A16" s="210"/>
      <c r="B16" s="211"/>
      <c r="C16" s="195"/>
      <c r="D16" s="196"/>
      <c r="E16" s="197" t="s">
        <v>24</v>
      </c>
      <c r="F16" s="44">
        <v>15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5"/>
      <c r="Y16" s="71"/>
      <c r="Z16" s="44">
        <f>SUM(F16:Y16)</f>
        <v>15</v>
      </c>
    </row>
    <row r="17" spans="1:27" ht="38.25" customHeight="1" x14ac:dyDescent="0.25">
      <c r="A17" s="377" t="s">
        <v>220</v>
      </c>
      <c r="B17" s="378"/>
      <c r="C17" s="375" t="s">
        <v>183</v>
      </c>
      <c r="D17" s="376"/>
      <c r="E17" s="216" t="s">
        <v>37</v>
      </c>
      <c r="F17" s="143"/>
      <c r="G17" s="143">
        <v>2</v>
      </c>
      <c r="H17" s="10"/>
      <c r="I17" s="10"/>
      <c r="J17" s="10"/>
      <c r="K17" s="10"/>
      <c r="L17" s="10"/>
      <c r="M17" s="10"/>
      <c r="N17" s="10"/>
      <c r="O17" s="10"/>
      <c r="P17" s="10"/>
      <c r="Q17" s="10">
        <v>10</v>
      </c>
      <c r="R17" s="10"/>
      <c r="S17" s="10"/>
      <c r="T17" s="10"/>
      <c r="U17" s="10"/>
      <c r="V17" s="10"/>
      <c r="W17" s="10"/>
      <c r="X17" s="15">
        <v>10</v>
      </c>
      <c r="Y17" s="17">
        <f t="shared" ref="Y17" si="1">X17/18</f>
        <v>0.55555555555555558</v>
      </c>
      <c r="Z17" s="10"/>
    </row>
    <row r="18" spans="1:27" ht="25.5" x14ac:dyDescent="0.25">
      <c r="A18" s="224"/>
      <c r="B18" s="225"/>
      <c r="C18" s="195"/>
      <c r="D18" s="196"/>
      <c r="E18" s="197" t="s">
        <v>24</v>
      </c>
      <c r="F18" s="78"/>
      <c r="G18" s="78">
        <v>30</v>
      </c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5"/>
      <c r="Y18" s="71"/>
      <c r="Z18" s="44">
        <f>SUM(F18:Y18)</f>
        <v>30</v>
      </c>
    </row>
    <row r="19" spans="1:27" ht="33.75" customHeight="1" x14ac:dyDescent="0.25">
      <c r="A19" s="377" t="s">
        <v>179</v>
      </c>
      <c r="B19" s="378"/>
      <c r="C19" s="375" t="s">
        <v>180</v>
      </c>
      <c r="D19" s="376"/>
      <c r="E19" s="216" t="s">
        <v>37</v>
      </c>
      <c r="F19" s="143"/>
      <c r="G19" s="143">
        <v>5</v>
      </c>
      <c r="H19" s="15"/>
      <c r="I19" s="15"/>
      <c r="J19" s="15"/>
      <c r="K19" s="15"/>
      <c r="L19" s="10"/>
      <c r="M19" s="10"/>
      <c r="N19" s="10"/>
      <c r="O19" s="10"/>
      <c r="P19" s="10"/>
      <c r="Q19" s="10">
        <v>22</v>
      </c>
      <c r="R19" s="10"/>
      <c r="S19" s="10"/>
      <c r="T19" s="10"/>
      <c r="U19" s="10"/>
      <c r="V19" s="10"/>
      <c r="W19" s="10"/>
      <c r="X19" s="15">
        <f t="shared" ref="X19" si="2">P19+Q19+R19+S19+T19+U19+V19+W19</f>
        <v>22</v>
      </c>
      <c r="Y19" s="17">
        <f>X19/18</f>
        <v>1.2222222222222223</v>
      </c>
      <c r="Z19" s="10"/>
      <c r="AA19" t="s">
        <v>187</v>
      </c>
    </row>
    <row r="20" spans="1:27" ht="28.5" customHeight="1" x14ac:dyDescent="0.25">
      <c r="A20" s="224"/>
      <c r="B20" s="225"/>
      <c r="C20" s="195"/>
      <c r="D20" s="196"/>
      <c r="E20" s="197" t="s">
        <v>24</v>
      </c>
      <c r="F20" s="44"/>
      <c r="G20" s="44">
        <v>75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5"/>
      <c r="Y20" s="71"/>
      <c r="Z20" s="44">
        <f>SUM(F20:Y20)</f>
        <v>75</v>
      </c>
      <c r="AA20" t="s">
        <v>188</v>
      </c>
    </row>
    <row r="21" spans="1:27" ht="47.25" customHeight="1" x14ac:dyDescent="0.25">
      <c r="A21" s="377" t="s">
        <v>233</v>
      </c>
      <c r="B21" s="378"/>
      <c r="C21" s="375" t="s">
        <v>106</v>
      </c>
      <c r="D21" s="376"/>
      <c r="E21" s="198" t="s">
        <v>37</v>
      </c>
      <c r="F21" s="128">
        <v>6</v>
      </c>
      <c r="G21" s="143"/>
      <c r="H21" s="10"/>
      <c r="I21" s="10"/>
      <c r="J21" s="10"/>
      <c r="K21" s="10"/>
      <c r="L21" s="10"/>
      <c r="M21" s="10"/>
      <c r="N21" s="10"/>
      <c r="O21" s="10"/>
      <c r="P21" s="10">
        <v>24</v>
      </c>
      <c r="Q21" s="10"/>
      <c r="R21" s="10"/>
      <c r="S21" s="10"/>
      <c r="T21" s="10"/>
      <c r="U21" s="10"/>
      <c r="V21" s="10"/>
      <c r="W21" s="10"/>
      <c r="X21" s="15">
        <f t="shared" ref="X21" si="3">P21+Q21+R21+S21+T21+U21+V21+W21</f>
        <v>24</v>
      </c>
      <c r="Y21" s="17">
        <f>X21/18</f>
        <v>1.3333333333333333</v>
      </c>
      <c r="Z21" s="10"/>
    </row>
    <row r="22" spans="1:27" ht="21" customHeight="1" x14ac:dyDescent="0.25">
      <c r="A22" s="224"/>
      <c r="B22" s="225"/>
      <c r="C22" s="195"/>
      <c r="D22" s="196"/>
      <c r="E22" s="197" t="s">
        <v>24</v>
      </c>
      <c r="F22" s="44">
        <v>90</v>
      </c>
      <c r="G22" s="78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5"/>
      <c r="Y22" s="71"/>
      <c r="Z22" s="44">
        <f>SUM(F22:Y22)</f>
        <v>90</v>
      </c>
    </row>
    <row r="23" spans="1:27" ht="37.5" customHeight="1" x14ac:dyDescent="0.25">
      <c r="A23" s="377" t="s">
        <v>140</v>
      </c>
      <c r="B23" s="378"/>
      <c r="C23" s="375" t="s">
        <v>141</v>
      </c>
      <c r="D23" s="376"/>
      <c r="E23" s="226" t="s">
        <v>189</v>
      </c>
      <c r="F23" s="146"/>
      <c r="G23" s="146">
        <v>2</v>
      </c>
      <c r="H23" s="55">
        <v>1</v>
      </c>
      <c r="I23" s="55"/>
      <c r="J23" s="55"/>
      <c r="K23" s="55"/>
      <c r="L23" s="55"/>
      <c r="M23" s="55"/>
      <c r="N23" s="55"/>
      <c r="O23" s="55"/>
      <c r="P23" s="55"/>
      <c r="Q23" s="55">
        <v>12</v>
      </c>
      <c r="R23" s="55">
        <v>6</v>
      </c>
      <c r="S23" s="55"/>
      <c r="T23" s="55"/>
      <c r="U23" s="55"/>
      <c r="V23" s="55"/>
      <c r="W23" s="55"/>
      <c r="X23" s="15">
        <f t="shared" ref="X23" si="4">P23+Q23+R23+S23+T23+U23+V23+W23</f>
        <v>18</v>
      </c>
      <c r="Y23" s="17">
        <f>X23/18</f>
        <v>1</v>
      </c>
      <c r="Z23" s="10"/>
    </row>
    <row r="24" spans="1:27" ht="26.25" customHeight="1" x14ac:dyDescent="0.25">
      <c r="A24" s="227"/>
      <c r="B24" s="228"/>
      <c r="C24" s="229"/>
      <c r="D24" s="230"/>
      <c r="E24" s="197" t="s">
        <v>24</v>
      </c>
      <c r="F24" s="61"/>
      <c r="G24" s="61">
        <v>26</v>
      </c>
      <c r="H24" s="61">
        <v>12</v>
      </c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45"/>
      <c r="Y24" s="71"/>
      <c r="Z24" s="44">
        <f>SUM(F24:Y24)</f>
        <v>38</v>
      </c>
    </row>
    <row r="25" spans="1:27" ht="33.75" customHeight="1" x14ac:dyDescent="0.25">
      <c r="A25" s="377" t="s">
        <v>97</v>
      </c>
      <c r="B25" s="378"/>
      <c r="C25" s="375" t="s">
        <v>98</v>
      </c>
      <c r="D25" s="376"/>
      <c r="E25" s="216" t="s">
        <v>37</v>
      </c>
      <c r="F25" s="128">
        <v>1</v>
      </c>
      <c r="G25" s="128">
        <v>2</v>
      </c>
      <c r="H25" s="10"/>
      <c r="I25" s="10"/>
      <c r="J25" s="10"/>
      <c r="K25" s="10"/>
      <c r="L25" s="10"/>
      <c r="M25" s="10"/>
      <c r="N25" s="10"/>
      <c r="O25" s="10"/>
      <c r="P25" s="10">
        <v>4</v>
      </c>
      <c r="Q25" s="10">
        <v>8</v>
      </c>
      <c r="R25" s="10"/>
      <c r="S25" s="10"/>
      <c r="T25" s="10"/>
      <c r="U25" s="10"/>
      <c r="V25" s="15"/>
      <c r="W25" s="17"/>
      <c r="X25" s="15">
        <f t="shared" ref="X25" si="5">P25+Q25+R25+S25+T25+U25+V25+W25</f>
        <v>12</v>
      </c>
      <c r="Y25" s="17">
        <f>X25/18</f>
        <v>0.66666666666666663</v>
      </c>
      <c r="Z25" s="10"/>
    </row>
    <row r="26" spans="1:27" ht="24.75" customHeight="1" x14ac:dyDescent="0.25">
      <c r="A26" s="382"/>
      <c r="B26" s="383"/>
      <c r="C26" s="195"/>
      <c r="D26" s="196"/>
      <c r="E26" s="197" t="s">
        <v>24</v>
      </c>
      <c r="F26" s="44">
        <v>15</v>
      </c>
      <c r="G26" s="44">
        <v>30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78"/>
      <c r="W26" s="71"/>
      <c r="X26" s="45"/>
      <c r="Y26" s="71"/>
      <c r="Z26" s="44">
        <f>SUM(F26:Y26)</f>
        <v>45</v>
      </c>
    </row>
    <row r="27" spans="1:27" ht="37.5" customHeight="1" x14ac:dyDescent="0.25">
      <c r="A27" s="377" t="s">
        <v>139</v>
      </c>
      <c r="B27" s="378"/>
      <c r="C27" s="380" t="s">
        <v>101</v>
      </c>
      <c r="D27" s="381"/>
      <c r="E27" s="200" t="s">
        <v>37</v>
      </c>
      <c r="F27" s="128">
        <v>1</v>
      </c>
      <c r="G27" s="128">
        <v>1</v>
      </c>
      <c r="H27" s="10"/>
      <c r="I27" s="10"/>
      <c r="J27" s="10"/>
      <c r="K27" s="10"/>
      <c r="L27" s="10"/>
      <c r="M27" s="10"/>
      <c r="N27" s="10"/>
      <c r="O27" s="10"/>
      <c r="P27" s="10">
        <v>4</v>
      </c>
      <c r="Q27" s="10">
        <v>5</v>
      </c>
      <c r="R27" s="10"/>
      <c r="S27" s="10"/>
      <c r="T27" s="10"/>
      <c r="U27" s="10"/>
      <c r="V27" s="15"/>
      <c r="W27" s="17"/>
      <c r="X27" s="15">
        <f t="shared" ref="X27" si="6">P27+Q27+R27+S27+T27+U27+V27+W27</f>
        <v>9</v>
      </c>
      <c r="Y27" s="17">
        <f>X27/18</f>
        <v>0.5</v>
      </c>
      <c r="Z27" s="10"/>
    </row>
    <row r="28" spans="1:27" ht="24" customHeight="1" x14ac:dyDescent="0.25">
      <c r="A28" s="224"/>
      <c r="B28" s="231"/>
      <c r="C28" s="221"/>
      <c r="D28" s="196"/>
      <c r="E28" s="197" t="s">
        <v>24</v>
      </c>
      <c r="F28" s="44">
        <v>15</v>
      </c>
      <c r="G28" s="44">
        <v>15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5"/>
      <c r="W28" s="44"/>
      <c r="X28" s="45"/>
      <c r="Y28" s="71"/>
      <c r="Z28" s="44">
        <f>SUM(F28:Y28)</f>
        <v>30</v>
      </c>
    </row>
    <row r="29" spans="1:27" ht="27.75" customHeight="1" x14ac:dyDescent="0.25">
      <c r="A29" s="377" t="s">
        <v>234</v>
      </c>
      <c r="B29" s="378"/>
      <c r="C29" s="375" t="s">
        <v>219</v>
      </c>
      <c r="D29" s="376"/>
      <c r="E29" s="200" t="s">
        <v>37</v>
      </c>
      <c r="F29" s="10">
        <v>4</v>
      </c>
      <c r="G29" s="10"/>
      <c r="H29" s="10"/>
      <c r="I29" s="10"/>
      <c r="J29" s="10"/>
      <c r="K29" s="10"/>
      <c r="L29" s="10"/>
      <c r="M29" s="10"/>
      <c r="N29" s="10"/>
      <c r="O29" s="10"/>
      <c r="P29" s="10">
        <v>18</v>
      </c>
      <c r="Q29" s="10"/>
      <c r="R29" s="10"/>
      <c r="S29" s="10"/>
      <c r="T29" s="10"/>
      <c r="U29" s="10"/>
      <c r="V29" s="116"/>
      <c r="W29" s="10"/>
      <c r="X29" s="15">
        <f t="shared" ref="X29" si="7">P29+Q29+R29+S29+T29+U29+V29+W29</f>
        <v>18</v>
      </c>
      <c r="Y29" s="17">
        <f>X29/18</f>
        <v>1</v>
      </c>
      <c r="Z29" s="10"/>
    </row>
    <row r="30" spans="1:27" ht="24.75" customHeight="1" x14ac:dyDescent="0.25">
      <c r="A30" s="224"/>
      <c r="B30" s="231"/>
      <c r="C30" s="221"/>
      <c r="D30" s="196"/>
      <c r="E30" s="197" t="s">
        <v>24</v>
      </c>
      <c r="F30" s="44">
        <v>60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5"/>
      <c r="W30" s="44"/>
      <c r="X30" s="45"/>
      <c r="Y30" s="71"/>
      <c r="Z30" s="44">
        <f>SUM(F30:Y30)</f>
        <v>60</v>
      </c>
    </row>
    <row r="31" spans="1:27" ht="28.5" customHeight="1" x14ac:dyDescent="0.25">
      <c r="A31" s="377" t="s">
        <v>235</v>
      </c>
      <c r="B31" s="378"/>
      <c r="C31" s="375" t="s">
        <v>236</v>
      </c>
      <c r="D31" s="376"/>
      <c r="E31" s="200" t="s">
        <v>75</v>
      </c>
      <c r="F31" s="10">
        <v>2</v>
      </c>
      <c r="G31" s="10"/>
      <c r="H31" s="10"/>
      <c r="I31" s="10"/>
      <c r="J31" s="10"/>
      <c r="K31" s="10"/>
      <c r="L31" s="10"/>
      <c r="M31" s="10"/>
      <c r="N31" s="10"/>
      <c r="O31" s="10"/>
      <c r="P31" s="10">
        <v>9</v>
      </c>
      <c r="Q31" s="10"/>
      <c r="R31" s="10"/>
      <c r="S31" s="10"/>
      <c r="T31" s="10"/>
      <c r="U31" s="10"/>
      <c r="V31" s="116"/>
      <c r="W31" s="10"/>
      <c r="X31" s="15">
        <f t="shared" ref="X31" si="8">P31+Q31+R31+S31+T31+U31+V31+W31</f>
        <v>9</v>
      </c>
      <c r="Y31" s="17">
        <f>X31/18</f>
        <v>0.5</v>
      </c>
      <c r="Z31" s="10"/>
    </row>
    <row r="32" spans="1:27" ht="29.25" customHeight="1" x14ac:dyDescent="0.25">
      <c r="A32" s="224"/>
      <c r="B32" s="231"/>
      <c r="C32" s="221"/>
      <c r="D32" s="196"/>
      <c r="E32" s="197" t="s">
        <v>24</v>
      </c>
      <c r="F32" s="44">
        <v>30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5"/>
      <c r="W32" s="44"/>
      <c r="X32" s="45"/>
      <c r="Y32" s="71"/>
      <c r="Z32" s="44">
        <f>SUM(F32:Y32)</f>
        <v>30</v>
      </c>
    </row>
    <row r="33" spans="1:26" ht="28.5" customHeight="1" x14ac:dyDescent="0.25">
      <c r="A33" s="377" t="s">
        <v>191</v>
      </c>
      <c r="B33" s="378"/>
      <c r="C33" s="375" t="s">
        <v>237</v>
      </c>
      <c r="D33" s="376"/>
      <c r="E33" s="200" t="s">
        <v>37</v>
      </c>
      <c r="F33" s="10">
        <v>2</v>
      </c>
      <c r="G33" s="10"/>
      <c r="H33" s="10"/>
      <c r="I33" s="10"/>
      <c r="J33" s="10"/>
      <c r="K33" s="10"/>
      <c r="L33" s="10"/>
      <c r="M33" s="10"/>
      <c r="N33" s="10"/>
      <c r="O33" s="10"/>
      <c r="P33" s="10">
        <v>9</v>
      </c>
      <c r="Q33" s="10"/>
      <c r="R33" s="10"/>
      <c r="S33" s="10"/>
      <c r="T33" s="10"/>
      <c r="U33" s="10"/>
      <c r="V33" s="116"/>
      <c r="W33" s="10"/>
      <c r="X33" s="15">
        <f>P33+Q33+R33+S33+T33+U33+V33+W33</f>
        <v>9</v>
      </c>
      <c r="Y33" s="17">
        <f>X33/18</f>
        <v>0.5</v>
      </c>
      <c r="Z33" s="10"/>
    </row>
    <row r="34" spans="1:26" ht="27" customHeight="1" x14ac:dyDescent="0.25">
      <c r="A34" s="224"/>
      <c r="B34" s="231"/>
      <c r="C34" s="221"/>
      <c r="D34" s="196"/>
      <c r="E34" s="197" t="s">
        <v>24</v>
      </c>
      <c r="F34" s="44">
        <v>30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5"/>
      <c r="W34" s="44"/>
      <c r="X34" s="45"/>
      <c r="Y34" s="71"/>
      <c r="Z34" s="44">
        <f>SUM(F34:Y34)</f>
        <v>30</v>
      </c>
    </row>
    <row r="35" spans="1:26" ht="31.5" customHeight="1" x14ac:dyDescent="0.25">
      <c r="A35" s="377" t="s">
        <v>238</v>
      </c>
      <c r="B35" s="379"/>
      <c r="C35" s="375" t="s">
        <v>219</v>
      </c>
      <c r="D35" s="376"/>
      <c r="E35" s="200" t="s">
        <v>37</v>
      </c>
      <c r="F35" s="10">
        <v>2</v>
      </c>
      <c r="G35" s="10"/>
      <c r="H35" s="10"/>
      <c r="I35" s="10"/>
      <c r="J35" s="10"/>
      <c r="K35" s="10"/>
      <c r="L35" s="10"/>
      <c r="M35" s="10"/>
      <c r="N35" s="10"/>
      <c r="O35" s="10"/>
      <c r="P35" s="10">
        <v>9</v>
      </c>
      <c r="Q35" s="10"/>
      <c r="R35" s="10"/>
      <c r="S35" s="10"/>
      <c r="T35" s="10"/>
      <c r="U35" s="10"/>
      <c r="V35" s="116"/>
      <c r="W35" s="10"/>
      <c r="X35" s="15">
        <f t="shared" ref="X35" si="9">P35+Q35+R35+S35+T35+U35+V35+W35</f>
        <v>9</v>
      </c>
      <c r="Y35" s="17">
        <f>X35/18</f>
        <v>0.5</v>
      </c>
      <c r="Z35" s="10"/>
    </row>
    <row r="36" spans="1:26" ht="26.25" customHeight="1" x14ac:dyDescent="0.25">
      <c r="A36" s="214"/>
      <c r="B36" s="215"/>
      <c r="C36" s="201"/>
      <c r="D36" s="202"/>
      <c r="E36" s="197" t="s">
        <v>24</v>
      </c>
      <c r="F36" s="44">
        <v>30</v>
      </c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5"/>
      <c r="W36" s="44"/>
      <c r="X36" s="45"/>
      <c r="Y36" s="71"/>
      <c r="Z36" s="44">
        <f>SUM(F36:Y36)</f>
        <v>30</v>
      </c>
    </row>
    <row r="37" spans="1:26" ht="32.25" customHeight="1" x14ac:dyDescent="0.25">
      <c r="A37" s="384" t="s">
        <v>107</v>
      </c>
      <c r="B37" s="385"/>
      <c r="C37" s="385"/>
      <c r="D37" s="386"/>
      <c r="E37" s="203"/>
      <c r="F37" s="19">
        <f t="shared" ref="F37:P37" si="10">F13+F15+F17+F19+F21+F23+F25+F27+F29+F31+F33+F35</f>
        <v>21</v>
      </c>
      <c r="G37" s="19">
        <f t="shared" si="10"/>
        <v>14</v>
      </c>
      <c r="H37" s="19">
        <f t="shared" si="10"/>
        <v>3</v>
      </c>
      <c r="I37" s="19">
        <f t="shared" si="10"/>
        <v>1</v>
      </c>
      <c r="J37" s="19">
        <f t="shared" si="10"/>
        <v>1</v>
      </c>
      <c r="K37" s="19">
        <f t="shared" si="10"/>
        <v>0</v>
      </c>
      <c r="L37" s="19">
        <f t="shared" si="10"/>
        <v>0</v>
      </c>
      <c r="M37" s="19">
        <f t="shared" si="10"/>
        <v>0</v>
      </c>
      <c r="N37" s="19">
        <f t="shared" si="10"/>
        <v>0</v>
      </c>
      <c r="O37" s="19">
        <f t="shared" si="10"/>
        <v>0</v>
      </c>
      <c r="P37" s="19">
        <f t="shared" si="10"/>
        <v>89</v>
      </c>
      <c r="Q37" s="19"/>
      <c r="R37" s="19"/>
      <c r="S37" s="19"/>
      <c r="T37" s="19"/>
      <c r="U37" s="19"/>
      <c r="V37" s="19"/>
      <c r="W37" s="19"/>
      <c r="X37" s="19">
        <f>X13+X15+X17+X19+X21+X23+X25+X27+X29+X31+X33+X35</f>
        <v>178</v>
      </c>
      <c r="Y37" s="62">
        <f>Y13+Y15+Y17+Y19+Y21+Y23+Y25+Y27+Y29+Y31+Y33+Y35</f>
        <v>9.8888888888888893</v>
      </c>
      <c r="Z37" s="19">
        <f>Z13+Z15+Z17+Z19+Z21+Z23+Z25+Z27+Z29+Z31+Z33+Z35</f>
        <v>0</v>
      </c>
    </row>
    <row r="38" spans="1:26" ht="31.5" customHeight="1" x14ac:dyDescent="0.25">
      <c r="A38" s="232"/>
      <c r="B38" s="232"/>
      <c r="C38" s="232"/>
      <c r="D38" s="233"/>
      <c r="E38" s="220" t="s">
        <v>24</v>
      </c>
      <c r="F38" s="56">
        <f t="shared" ref="F38:P38" si="11">F14+F16+F18+F20+F22+F24+F26+F28+F30+F32+F34+F36</f>
        <v>315</v>
      </c>
      <c r="G38" s="56">
        <f t="shared" si="11"/>
        <v>206</v>
      </c>
      <c r="H38" s="56">
        <f t="shared" si="11"/>
        <v>36</v>
      </c>
      <c r="I38" s="56">
        <f t="shared" si="11"/>
        <v>15</v>
      </c>
      <c r="J38" s="56">
        <f t="shared" si="11"/>
        <v>15</v>
      </c>
      <c r="K38" s="56">
        <f t="shared" si="11"/>
        <v>0</v>
      </c>
      <c r="L38" s="56">
        <f t="shared" si="11"/>
        <v>0</v>
      </c>
      <c r="M38" s="56">
        <f t="shared" si="11"/>
        <v>0</v>
      </c>
      <c r="N38" s="56">
        <f t="shared" si="11"/>
        <v>0</v>
      </c>
      <c r="O38" s="56">
        <f t="shared" si="11"/>
        <v>0</v>
      </c>
      <c r="P38" s="56">
        <f t="shared" si="11"/>
        <v>0</v>
      </c>
      <c r="Q38" s="56"/>
      <c r="R38" s="56"/>
      <c r="S38" s="56"/>
      <c r="T38" s="56"/>
      <c r="U38" s="56"/>
      <c r="V38" s="56"/>
      <c r="W38" s="56"/>
      <c r="X38" s="56"/>
      <c r="Y38" s="119">
        <f>Y13+Y15+Y17+Y19+Y21+Y23+Y25+Y27+Y29+Y31+Y33+Y35</f>
        <v>9.8888888888888893</v>
      </c>
      <c r="Z38" s="56">
        <f>Z14+Z16+Z18+Z20+Z22+Z24+Z26+Z28+Z30+Z32+Z34+Z36</f>
        <v>587</v>
      </c>
    </row>
    <row r="41" spans="1:26" x14ac:dyDescent="0.25">
      <c r="A41" s="249" t="s">
        <v>127</v>
      </c>
      <c r="B41" s="249"/>
      <c r="C41">
        <f>F37+G37+H37+I37+J37</f>
        <v>40</v>
      </c>
    </row>
    <row r="43" spans="1:26" x14ac:dyDescent="0.25">
      <c r="A43" s="249" t="s">
        <v>128</v>
      </c>
      <c r="B43" s="249"/>
      <c r="C43">
        <f>Z38</f>
        <v>587</v>
      </c>
    </row>
  </sheetData>
  <mergeCells count="51">
    <mergeCell ref="A41:B41"/>
    <mergeCell ref="A35:B35"/>
    <mergeCell ref="C35:D35"/>
    <mergeCell ref="A43:B43"/>
    <mergeCell ref="A25:B25"/>
    <mergeCell ref="C25:D25"/>
    <mergeCell ref="A27:B27"/>
    <mergeCell ref="C27:D27"/>
    <mergeCell ref="A26:B26"/>
    <mergeCell ref="A37:D37"/>
    <mergeCell ref="C29:D29"/>
    <mergeCell ref="A29:B29"/>
    <mergeCell ref="A31:B31"/>
    <mergeCell ref="C31:D31"/>
    <mergeCell ref="A33:B33"/>
    <mergeCell ref="C33:D33"/>
    <mergeCell ref="A23:B23"/>
    <mergeCell ref="C23:D23"/>
    <mergeCell ref="A17:B17"/>
    <mergeCell ref="C17:D17"/>
    <mergeCell ref="A19:B19"/>
    <mergeCell ref="C19:D19"/>
    <mergeCell ref="A21:B21"/>
    <mergeCell ref="C21:D21"/>
    <mergeCell ref="A11:B11"/>
    <mergeCell ref="C11:D11"/>
    <mergeCell ref="A13:B13"/>
    <mergeCell ref="C13:D13"/>
    <mergeCell ref="A15:B15"/>
    <mergeCell ref="C15:D15"/>
    <mergeCell ref="Q5:Q9"/>
    <mergeCell ref="R5:R9"/>
    <mergeCell ref="S5:S9"/>
    <mergeCell ref="T5:T9"/>
    <mergeCell ref="U5:U9"/>
    <mergeCell ref="Z5:Z10"/>
    <mergeCell ref="A4:B4"/>
    <mergeCell ref="C4:D4"/>
    <mergeCell ref="A5:B10"/>
    <mergeCell ref="C5:D10"/>
    <mergeCell ref="E5:E10"/>
    <mergeCell ref="V5:V9"/>
    <mergeCell ref="W5:W9"/>
    <mergeCell ref="X5:X10"/>
    <mergeCell ref="Y5:Y10"/>
    <mergeCell ref="F9:O9"/>
    <mergeCell ref="P10:W10"/>
    <mergeCell ref="F5:G8"/>
    <mergeCell ref="H5:J8"/>
    <mergeCell ref="K5:O8"/>
    <mergeCell ref="P5:P9"/>
  </mergeCells>
  <pageMargins left="0.7" right="0.7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36"/>
  <sheetViews>
    <sheetView topLeftCell="A22" zoomScaleNormal="100" workbookViewId="0">
      <selection sqref="A1:Y36"/>
    </sheetView>
  </sheetViews>
  <sheetFormatPr defaultRowHeight="15" x14ac:dyDescent="0.25"/>
  <cols>
    <col min="4" max="4" width="8" customWidth="1"/>
    <col min="6" max="6" width="6" customWidth="1"/>
    <col min="7" max="8" width="4.85546875" customWidth="1"/>
    <col min="9" max="9" width="5" customWidth="1"/>
    <col min="10" max="11" width="4.7109375" customWidth="1"/>
    <col min="12" max="12" width="5.140625" customWidth="1"/>
    <col min="13" max="13" width="6" customWidth="1"/>
    <col min="14" max="15" width="5" customWidth="1"/>
    <col min="16" max="17" width="5.42578125" customWidth="1"/>
    <col min="18" max="18" width="5.28515625" customWidth="1"/>
    <col min="19" max="19" width="4.28515625" customWidth="1"/>
    <col min="20" max="20" width="4.85546875" customWidth="1"/>
    <col min="21" max="21" width="4.5703125" customWidth="1"/>
    <col min="22" max="22" width="8.28515625" customWidth="1"/>
    <col min="23" max="23" width="7.42578125" customWidth="1"/>
  </cols>
  <sheetData>
    <row r="2" spans="1:25" ht="26.25" customHeight="1" x14ac:dyDescent="0.25">
      <c r="A2" s="387" t="s">
        <v>108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</row>
    <row r="4" spans="1:25" x14ac:dyDescent="0.25">
      <c r="A4" s="322" t="s">
        <v>0</v>
      </c>
      <c r="B4" s="323"/>
      <c r="C4" s="322" t="s">
        <v>1</v>
      </c>
      <c r="D4" s="323"/>
      <c r="E4" s="350" t="s">
        <v>2</v>
      </c>
      <c r="F4" s="322" t="s">
        <v>3</v>
      </c>
      <c r="G4" s="358"/>
      <c r="H4" s="322" t="s">
        <v>4</v>
      </c>
      <c r="I4" s="363"/>
      <c r="J4" s="323"/>
      <c r="K4" s="322" t="s">
        <v>5</v>
      </c>
      <c r="L4" s="363"/>
      <c r="M4" s="323"/>
      <c r="N4" s="286" t="s">
        <v>6</v>
      </c>
      <c r="O4" s="271" t="s">
        <v>7</v>
      </c>
      <c r="P4" s="271" t="s">
        <v>8</v>
      </c>
      <c r="Q4" s="271" t="s">
        <v>9</v>
      </c>
      <c r="R4" s="271" t="s">
        <v>10</v>
      </c>
      <c r="S4" s="271" t="s">
        <v>11</v>
      </c>
      <c r="T4" s="271" t="s">
        <v>12</v>
      </c>
      <c r="U4" s="271" t="s">
        <v>13</v>
      </c>
      <c r="V4" s="328" t="s">
        <v>14</v>
      </c>
      <c r="W4" s="328" t="s">
        <v>15</v>
      </c>
      <c r="X4" s="350" t="s">
        <v>16</v>
      </c>
      <c r="Y4" s="353" t="s">
        <v>145</v>
      </c>
    </row>
    <row r="5" spans="1:25" x14ac:dyDescent="0.25">
      <c r="A5" s="324"/>
      <c r="B5" s="325"/>
      <c r="C5" s="324"/>
      <c r="D5" s="325"/>
      <c r="E5" s="351"/>
      <c r="F5" s="359"/>
      <c r="G5" s="360"/>
      <c r="H5" s="324"/>
      <c r="I5" s="364"/>
      <c r="J5" s="325"/>
      <c r="K5" s="324"/>
      <c r="L5" s="364"/>
      <c r="M5" s="325"/>
      <c r="N5" s="287"/>
      <c r="O5" s="272"/>
      <c r="P5" s="272"/>
      <c r="Q5" s="272"/>
      <c r="R5" s="272"/>
      <c r="S5" s="272"/>
      <c r="T5" s="272"/>
      <c r="U5" s="272"/>
      <c r="V5" s="329"/>
      <c r="W5" s="329"/>
      <c r="X5" s="351"/>
      <c r="Y5" s="353"/>
    </row>
    <row r="6" spans="1:25" x14ac:dyDescent="0.25">
      <c r="A6" s="324"/>
      <c r="B6" s="325"/>
      <c r="C6" s="324"/>
      <c r="D6" s="325"/>
      <c r="E6" s="351"/>
      <c r="F6" s="359"/>
      <c r="G6" s="360"/>
      <c r="H6" s="324"/>
      <c r="I6" s="364"/>
      <c r="J6" s="325"/>
      <c r="K6" s="324"/>
      <c r="L6" s="364"/>
      <c r="M6" s="325"/>
      <c r="N6" s="287"/>
      <c r="O6" s="272"/>
      <c r="P6" s="272"/>
      <c r="Q6" s="272"/>
      <c r="R6" s="272"/>
      <c r="S6" s="272"/>
      <c r="T6" s="272"/>
      <c r="U6" s="272"/>
      <c r="V6" s="329"/>
      <c r="W6" s="329"/>
      <c r="X6" s="351"/>
      <c r="Y6" s="353"/>
    </row>
    <row r="7" spans="1:25" x14ac:dyDescent="0.25">
      <c r="A7" s="324"/>
      <c r="B7" s="325"/>
      <c r="C7" s="324"/>
      <c r="D7" s="325"/>
      <c r="E7" s="351"/>
      <c r="F7" s="361"/>
      <c r="G7" s="362"/>
      <c r="H7" s="326"/>
      <c r="I7" s="365"/>
      <c r="J7" s="327"/>
      <c r="K7" s="326"/>
      <c r="L7" s="365"/>
      <c r="M7" s="327"/>
      <c r="N7" s="287"/>
      <c r="O7" s="272"/>
      <c r="P7" s="272"/>
      <c r="Q7" s="272"/>
      <c r="R7" s="272"/>
      <c r="S7" s="272"/>
      <c r="T7" s="272"/>
      <c r="U7" s="272"/>
      <c r="V7" s="329"/>
      <c r="W7" s="329"/>
      <c r="X7" s="351"/>
      <c r="Y7" s="353"/>
    </row>
    <row r="8" spans="1:25" x14ac:dyDescent="0.25">
      <c r="A8" s="324"/>
      <c r="B8" s="325"/>
      <c r="C8" s="324"/>
      <c r="D8" s="325"/>
      <c r="E8" s="351"/>
      <c r="F8" s="298" t="s">
        <v>55</v>
      </c>
      <c r="G8" s="299"/>
      <c r="H8" s="299"/>
      <c r="I8" s="299"/>
      <c r="J8" s="299"/>
      <c r="K8" s="299"/>
      <c r="L8" s="299"/>
      <c r="M8" s="300"/>
      <c r="N8" s="288"/>
      <c r="O8" s="273"/>
      <c r="P8" s="273"/>
      <c r="Q8" s="273"/>
      <c r="R8" s="273"/>
      <c r="S8" s="273"/>
      <c r="T8" s="273"/>
      <c r="U8" s="273"/>
      <c r="V8" s="329"/>
      <c r="W8" s="329"/>
      <c r="X8" s="351"/>
      <c r="Y8" s="353"/>
    </row>
    <row r="9" spans="1:25" x14ac:dyDescent="0.25">
      <c r="A9" s="326"/>
      <c r="B9" s="327"/>
      <c r="C9" s="326"/>
      <c r="D9" s="327"/>
      <c r="E9" s="352"/>
      <c r="F9" s="52">
        <v>1</v>
      </c>
      <c r="G9" s="52">
        <v>2</v>
      </c>
      <c r="H9" s="52">
        <v>3</v>
      </c>
      <c r="I9" s="52">
        <v>4</v>
      </c>
      <c r="J9" s="52">
        <v>5</v>
      </c>
      <c r="K9" s="52">
        <v>6</v>
      </c>
      <c r="L9" s="52">
        <v>7</v>
      </c>
      <c r="M9" s="52">
        <v>8</v>
      </c>
      <c r="N9" s="298" t="s">
        <v>122</v>
      </c>
      <c r="O9" s="299"/>
      <c r="P9" s="299"/>
      <c r="Q9" s="299"/>
      <c r="R9" s="299"/>
      <c r="S9" s="299"/>
      <c r="T9" s="299"/>
      <c r="U9" s="300"/>
      <c r="V9" s="330"/>
      <c r="W9" s="330"/>
      <c r="X9" s="352"/>
      <c r="Y9" s="353"/>
    </row>
    <row r="10" spans="1:25" ht="42.75" customHeight="1" x14ac:dyDescent="0.25">
      <c r="A10" s="356" t="s">
        <v>109</v>
      </c>
      <c r="B10" s="357"/>
      <c r="C10" s="375" t="s">
        <v>110</v>
      </c>
      <c r="D10" s="376"/>
      <c r="E10" s="245" t="s">
        <v>22</v>
      </c>
      <c r="F10" s="128"/>
      <c r="G10" s="144">
        <v>2</v>
      </c>
      <c r="H10" s="128">
        <v>1</v>
      </c>
      <c r="I10" s="128">
        <v>1</v>
      </c>
      <c r="J10" s="10"/>
      <c r="K10" s="10"/>
      <c r="L10" s="10"/>
      <c r="M10" s="10"/>
      <c r="N10" s="10"/>
      <c r="O10" s="10">
        <v>12</v>
      </c>
      <c r="P10" s="10">
        <v>6</v>
      </c>
      <c r="Q10" s="10">
        <v>6</v>
      </c>
      <c r="R10" s="10"/>
      <c r="S10" s="10"/>
      <c r="T10" s="10"/>
      <c r="U10" s="10"/>
      <c r="V10" s="15">
        <f>SUM(N10:U10)</f>
        <v>24</v>
      </c>
      <c r="W10" s="17">
        <f>V10/18</f>
        <v>1.3333333333333333</v>
      </c>
      <c r="X10" s="63"/>
    </row>
    <row r="11" spans="1:25" ht="22.5" x14ac:dyDescent="0.25">
      <c r="A11" s="193"/>
      <c r="B11" s="194"/>
      <c r="C11" s="195"/>
      <c r="D11" s="196"/>
      <c r="E11" s="207" t="s">
        <v>24</v>
      </c>
      <c r="F11" s="44"/>
      <c r="G11" s="112">
        <v>30</v>
      </c>
      <c r="H11" s="44">
        <v>12</v>
      </c>
      <c r="I11" s="44">
        <v>12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71"/>
      <c r="X11" s="88">
        <f>SUM(F11:W11)</f>
        <v>54</v>
      </c>
    </row>
    <row r="12" spans="1:25" ht="51" customHeight="1" x14ac:dyDescent="0.25">
      <c r="A12" s="356" t="s">
        <v>113</v>
      </c>
      <c r="B12" s="357"/>
      <c r="C12" s="375" t="s">
        <v>114</v>
      </c>
      <c r="D12" s="376"/>
      <c r="E12" s="245" t="s">
        <v>37</v>
      </c>
      <c r="F12" s="123">
        <v>1</v>
      </c>
      <c r="G12" s="123">
        <v>1</v>
      </c>
      <c r="H12" s="4"/>
      <c r="I12" s="4"/>
      <c r="J12" s="4"/>
      <c r="K12" s="4"/>
      <c r="L12" s="4"/>
      <c r="M12" s="4"/>
      <c r="N12" s="4">
        <v>4</v>
      </c>
      <c r="O12" s="4">
        <v>5</v>
      </c>
      <c r="P12" s="4"/>
      <c r="Q12" s="4"/>
      <c r="R12" s="4"/>
      <c r="S12" s="4"/>
      <c r="T12" s="4"/>
      <c r="U12" s="4"/>
      <c r="V12" s="15">
        <f>SUM(N12:U12)</f>
        <v>9</v>
      </c>
      <c r="W12" s="17">
        <f>V12/18</f>
        <v>0.5</v>
      </c>
      <c r="X12" s="63"/>
    </row>
    <row r="13" spans="1:25" ht="22.5" x14ac:dyDescent="0.25">
      <c r="A13" s="193"/>
      <c r="B13" s="194"/>
      <c r="C13" s="195"/>
      <c r="D13" s="196"/>
      <c r="E13" s="207" t="s">
        <v>24</v>
      </c>
      <c r="F13" s="21">
        <v>15</v>
      </c>
      <c r="G13" s="21">
        <v>15</v>
      </c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45"/>
      <c r="W13" s="71"/>
      <c r="X13" s="88">
        <f>SUM(F13:W13)</f>
        <v>30</v>
      </c>
    </row>
    <row r="14" spans="1:25" ht="30.75" customHeight="1" x14ac:dyDescent="0.25">
      <c r="A14" s="356" t="s">
        <v>192</v>
      </c>
      <c r="B14" s="357"/>
      <c r="C14" s="375" t="s">
        <v>212</v>
      </c>
      <c r="D14" s="376"/>
      <c r="E14" s="226" t="s">
        <v>37</v>
      </c>
      <c r="F14" s="123">
        <v>2</v>
      </c>
      <c r="G14" s="123"/>
      <c r="H14" s="4"/>
      <c r="I14" s="4"/>
      <c r="J14" s="4"/>
      <c r="K14" s="4"/>
      <c r="L14" s="4"/>
      <c r="M14" s="4"/>
      <c r="N14" s="4">
        <v>8</v>
      </c>
      <c r="O14" s="4"/>
      <c r="P14" s="4"/>
      <c r="Q14" s="4"/>
      <c r="R14" s="4"/>
      <c r="S14" s="4"/>
      <c r="T14" s="4"/>
      <c r="U14" s="4"/>
      <c r="V14" s="15">
        <f>SUM(N14:U14)</f>
        <v>8</v>
      </c>
      <c r="W14" s="17">
        <f>V14/18</f>
        <v>0.44444444444444442</v>
      </c>
      <c r="X14" s="63"/>
    </row>
    <row r="15" spans="1:25" ht="22.5" x14ac:dyDescent="0.25">
      <c r="A15" s="193"/>
      <c r="B15" s="199"/>
      <c r="C15" s="195"/>
      <c r="D15" s="196"/>
      <c r="E15" s="207" t="s">
        <v>24</v>
      </c>
      <c r="F15" s="21">
        <v>30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45"/>
      <c r="W15" s="71"/>
      <c r="X15" s="88">
        <f>SUM(F15:W15)</f>
        <v>30</v>
      </c>
    </row>
    <row r="16" spans="1:25" ht="44.25" customHeight="1" x14ac:dyDescent="0.25">
      <c r="A16" s="356" t="s">
        <v>115</v>
      </c>
      <c r="B16" s="388"/>
      <c r="C16" s="380" t="s">
        <v>116</v>
      </c>
      <c r="D16" s="381"/>
      <c r="E16" s="200" t="s">
        <v>37</v>
      </c>
      <c r="F16" s="123">
        <v>1</v>
      </c>
      <c r="G16" s="123">
        <v>4</v>
      </c>
      <c r="H16" s="4"/>
      <c r="I16" s="4"/>
      <c r="J16" s="4"/>
      <c r="K16" s="4"/>
      <c r="L16" s="4"/>
      <c r="M16" s="4"/>
      <c r="N16" s="4">
        <v>4</v>
      </c>
      <c r="O16" s="4">
        <v>24</v>
      </c>
      <c r="P16" s="4"/>
      <c r="Q16" s="4"/>
      <c r="R16" s="4"/>
      <c r="S16" s="4"/>
      <c r="T16" s="4"/>
      <c r="U16" s="4"/>
      <c r="V16" s="15">
        <f>SUM(N16:U16)</f>
        <v>28</v>
      </c>
      <c r="W16" s="17">
        <f>V16/18</f>
        <v>1.5555555555555556</v>
      </c>
      <c r="X16" s="63"/>
    </row>
    <row r="17" spans="1:25" ht="22.5" x14ac:dyDescent="0.25">
      <c r="A17" s="193"/>
      <c r="B17" s="199"/>
      <c r="C17" s="195"/>
      <c r="D17" s="196"/>
      <c r="E17" s="207" t="s">
        <v>24</v>
      </c>
      <c r="F17" s="21">
        <v>15</v>
      </c>
      <c r="G17" s="21">
        <v>48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45"/>
      <c r="W17" s="71"/>
      <c r="X17" s="88">
        <f>SUM(F17:W17)</f>
        <v>63</v>
      </c>
    </row>
    <row r="18" spans="1:25" ht="34.5" customHeight="1" x14ac:dyDescent="0.25">
      <c r="A18" s="356" t="s">
        <v>176</v>
      </c>
      <c r="B18" s="357"/>
      <c r="C18" s="380" t="s">
        <v>213</v>
      </c>
      <c r="D18" s="381"/>
      <c r="E18" s="200" t="s">
        <v>75</v>
      </c>
      <c r="F18" s="123">
        <v>4</v>
      </c>
      <c r="G18" s="4"/>
      <c r="H18" s="4"/>
      <c r="I18" s="4"/>
      <c r="J18" s="4"/>
      <c r="K18" s="4"/>
      <c r="L18" s="4"/>
      <c r="M18" s="4"/>
      <c r="N18" s="4">
        <v>8</v>
      </c>
      <c r="O18" s="4"/>
      <c r="P18" s="4"/>
      <c r="Q18" s="4"/>
      <c r="R18" s="4"/>
      <c r="S18" s="4"/>
      <c r="T18" s="4"/>
      <c r="U18" s="4"/>
      <c r="V18" s="15">
        <f>SUM(N18:U18)</f>
        <v>8</v>
      </c>
      <c r="W18" s="17">
        <f>V18/18</f>
        <v>0.44444444444444442</v>
      </c>
      <c r="X18" s="63"/>
    </row>
    <row r="19" spans="1:25" ht="19.5" customHeight="1" x14ac:dyDescent="0.25">
      <c r="A19" s="193"/>
      <c r="B19" s="199"/>
      <c r="C19" s="201"/>
      <c r="D19" s="202"/>
      <c r="E19" s="207" t="s">
        <v>24</v>
      </c>
      <c r="F19" s="21">
        <v>60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45"/>
      <c r="W19" s="71"/>
      <c r="X19" s="88">
        <f>SUM(F19:W19)</f>
        <v>60</v>
      </c>
    </row>
    <row r="20" spans="1:25" ht="37.5" customHeight="1" x14ac:dyDescent="0.25">
      <c r="A20" s="356" t="s">
        <v>215</v>
      </c>
      <c r="B20" s="357"/>
      <c r="C20" s="389" t="s">
        <v>214</v>
      </c>
      <c r="D20" s="376"/>
      <c r="E20" s="200" t="s">
        <v>75</v>
      </c>
      <c r="F20" s="123">
        <v>2</v>
      </c>
      <c r="G20" s="4"/>
      <c r="H20" s="4"/>
      <c r="I20" s="4"/>
      <c r="J20" s="4"/>
      <c r="K20" s="4"/>
      <c r="L20" s="4"/>
      <c r="M20" s="4"/>
      <c r="N20" s="4">
        <v>8</v>
      </c>
      <c r="O20" s="4"/>
      <c r="P20" s="4"/>
      <c r="Q20" s="4"/>
      <c r="R20" s="4"/>
      <c r="S20" s="4"/>
      <c r="T20" s="4"/>
      <c r="U20" s="4"/>
      <c r="V20" s="15">
        <f>SUM(N20:U20)</f>
        <v>8</v>
      </c>
      <c r="W20" s="17">
        <f>V20/18</f>
        <v>0.44444444444444442</v>
      </c>
      <c r="X20" s="63"/>
    </row>
    <row r="21" spans="1:25" ht="19.5" customHeight="1" x14ac:dyDescent="0.25">
      <c r="A21" s="193"/>
      <c r="B21" s="199"/>
      <c r="C21" s="201"/>
      <c r="D21" s="202"/>
      <c r="E21" s="197"/>
      <c r="F21" s="21">
        <v>30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45"/>
      <c r="W21" s="71"/>
      <c r="X21" s="88">
        <f>SUM(F21:W21)</f>
        <v>30</v>
      </c>
    </row>
    <row r="22" spans="1:25" ht="38.25" customHeight="1" x14ac:dyDescent="0.25">
      <c r="A22" s="356" t="s">
        <v>177</v>
      </c>
      <c r="B22" s="357"/>
      <c r="C22" s="375" t="s">
        <v>178</v>
      </c>
      <c r="D22" s="376"/>
      <c r="E22" s="200" t="s">
        <v>75</v>
      </c>
      <c r="F22" s="123">
        <v>2</v>
      </c>
      <c r="G22" s="4"/>
      <c r="H22" s="4"/>
      <c r="I22" s="4"/>
      <c r="J22" s="4"/>
      <c r="K22" s="4"/>
      <c r="L22" s="4"/>
      <c r="M22" s="4"/>
      <c r="N22" s="4">
        <v>8</v>
      </c>
      <c r="O22" s="4"/>
      <c r="P22" s="4"/>
      <c r="Q22" s="4"/>
      <c r="R22" s="4"/>
      <c r="S22" s="4"/>
      <c r="T22" s="4"/>
      <c r="U22" s="4"/>
      <c r="V22" s="15">
        <f>SUM(N22:U22)</f>
        <v>8</v>
      </c>
      <c r="W22" s="17">
        <f>V22/18</f>
        <v>0.44444444444444442</v>
      </c>
      <c r="X22" s="63"/>
    </row>
    <row r="23" spans="1:25" ht="19.5" customHeight="1" x14ac:dyDescent="0.25">
      <c r="A23" s="193"/>
      <c r="B23" s="199"/>
      <c r="C23" s="201"/>
      <c r="D23" s="202"/>
      <c r="E23" s="207" t="s">
        <v>24</v>
      </c>
      <c r="F23" s="21">
        <v>30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45"/>
      <c r="W23" s="71"/>
      <c r="X23" s="88">
        <f>SUM(F23:W23)</f>
        <v>30</v>
      </c>
    </row>
    <row r="24" spans="1:25" ht="41.25" customHeight="1" x14ac:dyDescent="0.25">
      <c r="A24" s="356" t="s">
        <v>198</v>
      </c>
      <c r="B24" s="388"/>
      <c r="C24" s="380" t="s">
        <v>213</v>
      </c>
      <c r="D24" s="381"/>
      <c r="E24" s="200" t="s">
        <v>75</v>
      </c>
      <c r="F24" s="123">
        <v>9</v>
      </c>
      <c r="G24" s="4"/>
      <c r="H24" s="4"/>
      <c r="I24" s="4"/>
      <c r="J24" s="4"/>
      <c r="K24" s="4"/>
      <c r="L24" s="4"/>
      <c r="M24" s="4"/>
      <c r="N24" s="4">
        <v>18</v>
      </c>
      <c r="O24" s="4"/>
      <c r="P24" s="4"/>
      <c r="Q24" s="4"/>
      <c r="R24" s="4"/>
      <c r="S24" s="4"/>
      <c r="T24" s="4"/>
      <c r="U24" s="4"/>
      <c r="V24" s="15">
        <f>SUM(N24:U24)</f>
        <v>18</v>
      </c>
      <c r="W24" s="17">
        <f>V24/18</f>
        <v>1</v>
      </c>
      <c r="X24" s="63"/>
    </row>
    <row r="25" spans="1:25" ht="19.5" customHeight="1" x14ac:dyDescent="0.25">
      <c r="A25" s="193"/>
      <c r="B25" s="199"/>
      <c r="C25" s="201"/>
      <c r="D25" s="202"/>
      <c r="E25" s="207" t="s">
        <v>24</v>
      </c>
      <c r="F25" s="21">
        <v>135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45"/>
      <c r="W25" s="71"/>
      <c r="X25" s="88">
        <f>SUM(F25:W25)</f>
        <v>135</v>
      </c>
    </row>
    <row r="26" spans="1:25" ht="44.25" customHeight="1" x14ac:dyDescent="0.25">
      <c r="A26" s="356" t="s">
        <v>144</v>
      </c>
      <c r="B26" s="357"/>
      <c r="C26" s="380" t="s">
        <v>186</v>
      </c>
      <c r="D26" s="381"/>
      <c r="E26" s="200" t="s">
        <v>37</v>
      </c>
      <c r="F26" s="128">
        <v>3</v>
      </c>
      <c r="G26" s="128"/>
      <c r="H26" s="10"/>
      <c r="I26" s="10"/>
      <c r="J26" s="10"/>
      <c r="K26" s="10"/>
      <c r="L26" s="10"/>
      <c r="M26" s="10"/>
      <c r="N26">
        <v>12</v>
      </c>
      <c r="O26" s="64"/>
      <c r="P26" s="10"/>
      <c r="Q26" s="64"/>
      <c r="R26" s="10"/>
      <c r="S26" s="10"/>
      <c r="T26" s="10"/>
      <c r="U26" s="10"/>
      <c r="V26" s="15">
        <v>12</v>
      </c>
      <c r="W26" s="17">
        <f>V26/18</f>
        <v>0.66666666666666663</v>
      </c>
      <c r="X26" s="10"/>
    </row>
    <row r="27" spans="1:25" ht="19.5" customHeight="1" x14ac:dyDescent="0.25">
      <c r="A27" s="193"/>
      <c r="B27" s="194"/>
      <c r="C27" s="204"/>
      <c r="D27" s="205"/>
      <c r="E27" s="207" t="s">
        <v>24</v>
      </c>
      <c r="F27" s="44">
        <v>15</v>
      </c>
      <c r="G27" s="44"/>
      <c r="H27" s="78"/>
      <c r="I27" s="44"/>
      <c r="J27" s="44"/>
      <c r="K27" s="44"/>
      <c r="L27" s="44"/>
      <c r="M27" s="44"/>
      <c r="N27" s="44"/>
      <c r="O27" s="44"/>
      <c r="P27" s="44"/>
      <c r="Q27" s="96"/>
      <c r="R27" s="44"/>
      <c r="S27" s="44"/>
      <c r="T27" s="44"/>
      <c r="U27" s="44"/>
      <c r="V27" s="45"/>
      <c r="W27" s="44"/>
      <c r="X27" s="44">
        <f>SUM(F27:W27)</f>
        <v>15</v>
      </c>
    </row>
    <row r="28" spans="1:25" ht="56.25" customHeight="1" x14ac:dyDescent="0.25">
      <c r="A28" s="356" t="s">
        <v>144</v>
      </c>
      <c r="B28" s="357"/>
      <c r="C28" s="380" t="s">
        <v>202</v>
      </c>
      <c r="D28" s="381"/>
      <c r="E28" s="200" t="s">
        <v>37</v>
      </c>
      <c r="F28" s="128"/>
      <c r="G28" s="128"/>
      <c r="H28" s="15"/>
      <c r="I28" s="10"/>
      <c r="J28" s="10"/>
      <c r="K28" s="10"/>
      <c r="L28" s="10"/>
      <c r="M28" s="10"/>
      <c r="N28" s="192" t="s">
        <v>201</v>
      </c>
      <c r="O28" s="10"/>
      <c r="P28" s="10"/>
      <c r="Q28" s="64"/>
      <c r="R28" s="10"/>
      <c r="S28" s="10"/>
      <c r="T28" s="10"/>
      <c r="U28" s="10"/>
      <c r="V28" s="15">
        <v>6</v>
      </c>
      <c r="W28" s="17">
        <f>V28/18</f>
        <v>0.33333333333333331</v>
      </c>
      <c r="X28" s="10"/>
    </row>
    <row r="29" spans="1:25" ht="24" customHeight="1" x14ac:dyDescent="0.25">
      <c r="A29" s="193"/>
      <c r="B29" s="199"/>
      <c r="C29" s="206"/>
      <c r="D29" s="205"/>
      <c r="E29" s="207" t="s">
        <v>24</v>
      </c>
      <c r="F29" s="44">
        <v>3</v>
      </c>
      <c r="G29" s="44"/>
      <c r="H29" s="78"/>
      <c r="I29" s="44"/>
      <c r="J29" s="44"/>
      <c r="K29" s="44"/>
      <c r="L29" s="44"/>
      <c r="M29" s="44"/>
      <c r="N29" s="44"/>
      <c r="O29" s="44"/>
      <c r="P29" s="44"/>
      <c r="Q29" s="96"/>
      <c r="R29" s="44"/>
      <c r="S29" s="44"/>
      <c r="T29" s="44"/>
      <c r="U29" s="44"/>
      <c r="V29" s="45"/>
      <c r="W29" s="44"/>
      <c r="X29" s="44">
        <f>SUM(F29:W29)</f>
        <v>3</v>
      </c>
      <c r="Y29">
        <v>3</v>
      </c>
    </row>
    <row r="30" spans="1:25" ht="35.25" customHeight="1" x14ac:dyDescent="0.25">
      <c r="A30" s="314" t="s">
        <v>120</v>
      </c>
      <c r="B30" s="315"/>
      <c r="C30" s="315"/>
      <c r="D30" s="316"/>
      <c r="E30" s="18"/>
      <c r="F30" s="19">
        <f>F10+F12+F14+F16+F18+F20+F22+F24+F26+F28</f>
        <v>24</v>
      </c>
      <c r="G30" s="19">
        <f t="shared" ref="G30:M30" si="0">G10+G12+G14+G16+G18+G20+G22+G24+G26+G28</f>
        <v>7</v>
      </c>
      <c r="H30" s="19">
        <f t="shared" si="0"/>
        <v>1</v>
      </c>
      <c r="I30" s="19">
        <f t="shared" si="0"/>
        <v>1</v>
      </c>
      <c r="J30" s="19">
        <f t="shared" si="0"/>
        <v>0</v>
      </c>
      <c r="K30" s="19">
        <f t="shared" si="0"/>
        <v>0</v>
      </c>
      <c r="L30" s="19">
        <f t="shared" si="0"/>
        <v>0</v>
      </c>
      <c r="M30" s="19">
        <f t="shared" si="0"/>
        <v>0</v>
      </c>
      <c r="N30" s="19"/>
      <c r="O30" s="19"/>
      <c r="P30" s="19"/>
      <c r="Q30" s="19"/>
      <c r="R30" s="19"/>
      <c r="S30" s="19"/>
      <c r="T30" s="19"/>
      <c r="U30" s="19"/>
      <c r="V30" s="19">
        <f>V10+V12+V14+V16+V18+V20+V22+V24+V26+V28</f>
        <v>129</v>
      </c>
      <c r="W30" s="62">
        <f>W10+W12+W14+W16+W18+W20+W22+W24+W26+W28</f>
        <v>7.166666666666667</v>
      </c>
      <c r="X30" s="19"/>
    </row>
    <row r="31" spans="1:25" ht="26.25" customHeight="1" x14ac:dyDescent="0.25">
      <c r="A31" s="23"/>
      <c r="B31" s="49"/>
      <c r="C31" s="49"/>
      <c r="D31" s="24"/>
      <c r="E31" s="50" t="s">
        <v>24</v>
      </c>
      <c r="F31" s="65">
        <f>F11+F13+F15+F17+F19+F21+F23+F25+F27+F29</f>
        <v>333</v>
      </c>
      <c r="G31" s="65">
        <f t="shared" ref="G31:M31" si="1">G11+G13+G15+G17+G19+G21+G23+G25+G27+G29</f>
        <v>93</v>
      </c>
      <c r="H31" s="65">
        <f t="shared" si="1"/>
        <v>12</v>
      </c>
      <c r="I31" s="65">
        <f t="shared" si="1"/>
        <v>12</v>
      </c>
      <c r="J31" s="65">
        <f t="shared" si="1"/>
        <v>0</v>
      </c>
      <c r="K31" s="65">
        <f t="shared" si="1"/>
        <v>0</v>
      </c>
      <c r="L31" s="65">
        <f t="shared" si="1"/>
        <v>0</v>
      </c>
      <c r="M31" s="65">
        <f t="shared" si="1"/>
        <v>0</v>
      </c>
      <c r="N31" s="65"/>
      <c r="O31" s="65"/>
      <c r="P31" s="65"/>
      <c r="Q31" s="65"/>
      <c r="R31" s="65"/>
      <c r="S31" s="65"/>
      <c r="T31" s="65"/>
      <c r="U31" s="65"/>
      <c r="V31" s="65"/>
      <c r="W31" s="145">
        <f>W10+W12+W14+W16+W18+W20+W22+W24+W26+W28</f>
        <v>7.166666666666667</v>
      </c>
      <c r="X31" s="145">
        <f>X11+X13+X15+X17+X19+X21+X23+X25+X27+X29</f>
        <v>450</v>
      </c>
      <c r="Y31">
        <v>3</v>
      </c>
    </row>
    <row r="34" spans="1:3" x14ac:dyDescent="0.25">
      <c r="A34" s="249" t="s">
        <v>127</v>
      </c>
      <c r="B34" s="249"/>
      <c r="C34">
        <f>F30+G30+H30+I30+J30+K30+L30+M30</f>
        <v>33</v>
      </c>
    </row>
    <row r="36" spans="1:3" x14ac:dyDescent="0.25">
      <c r="A36" s="249" t="s">
        <v>128</v>
      </c>
      <c r="B36" s="249"/>
      <c r="C36">
        <f>X31</f>
        <v>450</v>
      </c>
    </row>
  </sheetData>
  <mergeCells count="44">
    <mergeCell ref="Y4:Y9"/>
    <mergeCell ref="C16:D16"/>
    <mergeCell ref="A18:B18"/>
    <mergeCell ref="C18:D18"/>
    <mergeCell ref="A20:B20"/>
    <mergeCell ref="C20:D20"/>
    <mergeCell ref="A16:B16"/>
    <mergeCell ref="C22:D22"/>
    <mergeCell ref="A26:B26"/>
    <mergeCell ref="C26:D26"/>
    <mergeCell ref="A24:B24"/>
    <mergeCell ref="C24:D24"/>
    <mergeCell ref="A30:D30"/>
    <mergeCell ref="A12:B12"/>
    <mergeCell ref="A2:W2"/>
    <mergeCell ref="A10:B10"/>
    <mergeCell ref="C10:D10"/>
    <mergeCell ref="W4:W9"/>
    <mergeCell ref="T4:T8"/>
    <mergeCell ref="U4:U8"/>
    <mergeCell ref="V4:V9"/>
    <mergeCell ref="A4:B9"/>
    <mergeCell ref="C4:D9"/>
    <mergeCell ref="E4:E9"/>
    <mergeCell ref="C12:D12"/>
    <mergeCell ref="A14:B14"/>
    <mergeCell ref="C14:D14"/>
    <mergeCell ref="A22:B22"/>
    <mergeCell ref="A34:B34"/>
    <mergeCell ref="A36:B36"/>
    <mergeCell ref="X4:X9"/>
    <mergeCell ref="F8:M8"/>
    <mergeCell ref="N9:U9"/>
    <mergeCell ref="N4:N8"/>
    <mergeCell ref="O4:O8"/>
    <mergeCell ref="P4:P8"/>
    <mergeCell ref="Q4:Q8"/>
    <mergeCell ref="R4:R8"/>
    <mergeCell ref="S4:S8"/>
    <mergeCell ref="F4:G7"/>
    <mergeCell ref="H4:J7"/>
    <mergeCell ref="K4:M7"/>
    <mergeCell ref="A28:B28"/>
    <mergeCell ref="C28:D28"/>
  </mergeCells>
  <pageMargins left="0.7" right="0.7" top="0.75" bottom="0.75" header="0.3" footer="0.3"/>
  <pageSetup paperSize="9" scale="82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30"/>
  <sheetViews>
    <sheetView zoomScaleNormal="100" workbookViewId="0">
      <selection sqref="A1:X31"/>
    </sheetView>
  </sheetViews>
  <sheetFormatPr defaultRowHeight="15" x14ac:dyDescent="0.25"/>
  <cols>
    <col min="6" max="6" width="4.85546875" customWidth="1"/>
    <col min="7" max="9" width="5.5703125" customWidth="1"/>
    <col min="10" max="10" width="4.85546875" customWidth="1"/>
    <col min="11" max="11" width="5.140625" customWidth="1"/>
    <col min="12" max="12" width="5.5703125" customWidth="1"/>
    <col min="13" max="13" width="4.85546875" customWidth="1"/>
    <col min="14" max="14" width="4.28515625" customWidth="1"/>
    <col min="15" max="15" width="5.42578125" customWidth="1"/>
    <col min="16" max="16" width="4.28515625" customWidth="1"/>
    <col min="17" max="17" width="6" customWidth="1"/>
    <col min="18" max="18" width="5.5703125" customWidth="1"/>
    <col min="19" max="19" width="5.42578125" customWidth="1"/>
    <col min="20" max="20" width="5.140625" customWidth="1"/>
    <col min="21" max="21" width="4.7109375" customWidth="1"/>
    <col min="22" max="22" width="9" customWidth="1"/>
    <col min="23" max="23" width="5.85546875" customWidth="1"/>
  </cols>
  <sheetData>
    <row r="2" spans="1:24" ht="27" customHeight="1" x14ac:dyDescent="0.25">
      <c r="A2" s="93" t="s">
        <v>163</v>
      </c>
      <c r="B2" s="93"/>
      <c r="C2" s="93"/>
      <c r="D2" s="93"/>
      <c r="E2" s="93"/>
      <c r="F2" s="93"/>
      <c r="G2" s="93"/>
      <c r="H2" s="93"/>
      <c r="I2" s="93"/>
      <c r="J2" s="93"/>
    </row>
    <row r="4" spans="1:24" x14ac:dyDescent="0.25">
      <c r="A4" s="322" t="s">
        <v>0</v>
      </c>
      <c r="B4" s="323"/>
      <c r="C4" s="322" t="s">
        <v>1</v>
      </c>
      <c r="D4" s="323"/>
      <c r="E4" s="350" t="s">
        <v>2</v>
      </c>
      <c r="F4" s="322" t="s">
        <v>3</v>
      </c>
      <c r="G4" s="358"/>
      <c r="H4" s="322" t="s">
        <v>4</v>
      </c>
      <c r="I4" s="363"/>
      <c r="J4" s="323"/>
      <c r="K4" s="322" t="s">
        <v>5</v>
      </c>
      <c r="L4" s="363"/>
      <c r="M4" s="323"/>
      <c r="N4" s="286" t="s">
        <v>6</v>
      </c>
      <c r="O4" s="271" t="s">
        <v>7</v>
      </c>
      <c r="P4" s="271" t="s">
        <v>8</v>
      </c>
      <c r="Q4" s="271" t="s">
        <v>9</v>
      </c>
      <c r="R4" s="271" t="s">
        <v>10</v>
      </c>
      <c r="S4" s="271" t="s">
        <v>11</v>
      </c>
      <c r="T4" s="271" t="s">
        <v>12</v>
      </c>
      <c r="U4" s="271" t="s">
        <v>13</v>
      </c>
      <c r="V4" s="328" t="s">
        <v>14</v>
      </c>
      <c r="W4" s="328" t="s">
        <v>15</v>
      </c>
      <c r="X4" s="350" t="s">
        <v>16</v>
      </c>
    </row>
    <row r="5" spans="1:24" x14ac:dyDescent="0.25">
      <c r="A5" s="324"/>
      <c r="B5" s="325"/>
      <c r="C5" s="324"/>
      <c r="D5" s="325"/>
      <c r="E5" s="351"/>
      <c r="F5" s="359"/>
      <c r="G5" s="360"/>
      <c r="H5" s="324"/>
      <c r="I5" s="364"/>
      <c r="J5" s="325"/>
      <c r="K5" s="324"/>
      <c r="L5" s="364"/>
      <c r="M5" s="325"/>
      <c r="N5" s="287"/>
      <c r="O5" s="272"/>
      <c r="P5" s="272"/>
      <c r="Q5" s="272"/>
      <c r="R5" s="272"/>
      <c r="S5" s="272"/>
      <c r="T5" s="272"/>
      <c r="U5" s="272"/>
      <c r="V5" s="329"/>
      <c r="W5" s="329"/>
      <c r="X5" s="351"/>
    </row>
    <row r="6" spans="1:24" x14ac:dyDescent="0.25">
      <c r="A6" s="324"/>
      <c r="B6" s="325"/>
      <c r="C6" s="324"/>
      <c r="D6" s="325"/>
      <c r="E6" s="351"/>
      <c r="F6" s="359"/>
      <c r="G6" s="360"/>
      <c r="H6" s="324"/>
      <c r="I6" s="364"/>
      <c r="J6" s="325"/>
      <c r="K6" s="324"/>
      <c r="L6" s="364"/>
      <c r="M6" s="325"/>
      <c r="N6" s="287"/>
      <c r="O6" s="272"/>
      <c r="P6" s="272"/>
      <c r="Q6" s="272"/>
      <c r="R6" s="272"/>
      <c r="S6" s="272"/>
      <c r="T6" s="272"/>
      <c r="U6" s="272"/>
      <c r="V6" s="329"/>
      <c r="W6" s="329"/>
      <c r="X6" s="351"/>
    </row>
    <row r="7" spans="1:24" x14ac:dyDescent="0.25">
      <c r="A7" s="324"/>
      <c r="B7" s="325"/>
      <c r="C7" s="324"/>
      <c r="D7" s="325"/>
      <c r="E7" s="351"/>
      <c r="F7" s="361"/>
      <c r="G7" s="362"/>
      <c r="H7" s="326"/>
      <c r="I7" s="365"/>
      <c r="J7" s="327"/>
      <c r="K7" s="326"/>
      <c r="L7" s="365"/>
      <c r="M7" s="327"/>
      <c r="N7" s="287"/>
      <c r="O7" s="272"/>
      <c r="P7" s="272"/>
      <c r="Q7" s="272"/>
      <c r="R7" s="272"/>
      <c r="S7" s="272"/>
      <c r="T7" s="272"/>
      <c r="U7" s="272"/>
      <c r="V7" s="329"/>
      <c r="W7" s="329"/>
      <c r="X7" s="351"/>
    </row>
    <row r="8" spans="1:24" x14ac:dyDescent="0.25">
      <c r="A8" s="324"/>
      <c r="B8" s="325"/>
      <c r="C8" s="324"/>
      <c r="D8" s="325"/>
      <c r="E8" s="351"/>
      <c r="F8" s="298" t="s">
        <v>55</v>
      </c>
      <c r="G8" s="299"/>
      <c r="H8" s="299"/>
      <c r="I8" s="299"/>
      <c r="J8" s="299"/>
      <c r="K8" s="299"/>
      <c r="L8" s="299"/>
      <c r="M8" s="300"/>
      <c r="N8" s="288"/>
      <c r="O8" s="273"/>
      <c r="P8" s="273"/>
      <c r="Q8" s="273"/>
      <c r="R8" s="273"/>
      <c r="S8" s="273"/>
      <c r="T8" s="273"/>
      <c r="U8" s="273"/>
      <c r="V8" s="329"/>
      <c r="W8" s="329"/>
      <c r="X8" s="351"/>
    </row>
    <row r="9" spans="1:24" x14ac:dyDescent="0.25">
      <c r="A9" s="326"/>
      <c r="B9" s="327"/>
      <c r="C9" s="326"/>
      <c r="D9" s="327"/>
      <c r="E9" s="352"/>
      <c r="F9" s="52">
        <v>1</v>
      </c>
      <c r="G9" s="52">
        <v>2</v>
      </c>
      <c r="H9" s="52">
        <v>3</v>
      </c>
      <c r="I9" s="52">
        <v>4</v>
      </c>
      <c r="J9" s="52">
        <v>5</v>
      </c>
      <c r="K9" s="52">
        <v>6</v>
      </c>
      <c r="L9" s="52">
        <v>7</v>
      </c>
      <c r="M9" s="52">
        <v>8</v>
      </c>
      <c r="N9" s="298" t="s">
        <v>18</v>
      </c>
      <c r="O9" s="299"/>
      <c r="P9" s="299"/>
      <c r="Q9" s="299"/>
      <c r="R9" s="299"/>
      <c r="S9" s="299"/>
      <c r="T9" s="299"/>
      <c r="U9" s="300"/>
      <c r="V9" s="330"/>
      <c r="W9" s="330"/>
      <c r="X9" s="352"/>
    </row>
    <row r="10" spans="1:24" ht="52.5" customHeight="1" x14ac:dyDescent="0.25">
      <c r="A10" s="377" t="s">
        <v>69</v>
      </c>
      <c r="B10" s="378"/>
      <c r="C10" s="375" t="s">
        <v>70</v>
      </c>
      <c r="D10" s="376"/>
      <c r="E10" s="216" t="s">
        <v>38</v>
      </c>
      <c r="F10" s="128">
        <v>1</v>
      </c>
      <c r="G10" s="128">
        <v>1</v>
      </c>
      <c r="H10" s="128">
        <v>1</v>
      </c>
      <c r="I10" s="10"/>
      <c r="J10" s="10"/>
      <c r="K10" s="10"/>
      <c r="L10" s="10"/>
      <c r="M10" s="10"/>
      <c r="N10" s="10">
        <v>4</v>
      </c>
      <c r="O10" s="10">
        <v>6</v>
      </c>
      <c r="P10" s="10">
        <v>6</v>
      </c>
      <c r="Q10" s="10"/>
      <c r="R10" s="10"/>
      <c r="S10" s="10"/>
      <c r="T10" s="10"/>
      <c r="U10" s="10"/>
      <c r="V10" s="15">
        <f>SUM(N10:U10)</f>
        <v>16</v>
      </c>
      <c r="W10" s="17">
        <f>V10/18</f>
        <v>0.88888888888888884</v>
      </c>
      <c r="X10" s="63"/>
    </row>
    <row r="11" spans="1:24" ht="25.5" x14ac:dyDescent="0.25">
      <c r="A11" s="210"/>
      <c r="B11" s="211"/>
      <c r="C11" s="195"/>
      <c r="D11" s="196"/>
      <c r="E11" s="197" t="s">
        <v>24</v>
      </c>
      <c r="F11" s="44">
        <v>15</v>
      </c>
      <c r="G11" s="44">
        <v>12</v>
      </c>
      <c r="H11" s="44">
        <v>10</v>
      </c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5"/>
      <c r="W11" s="71"/>
      <c r="X11" s="88">
        <f>SUM(F11:W11)</f>
        <v>37</v>
      </c>
    </row>
    <row r="12" spans="1:24" ht="48.75" customHeight="1" x14ac:dyDescent="0.25">
      <c r="A12" s="377" t="s">
        <v>63</v>
      </c>
      <c r="B12" s="378"/>
      <c r="C12" s="356" t="s">
        <v>64</v>
      </c>
      <c r="D12" s="357"/>
      <c r="E12" s="217" t="s">
        <v>22</v>
      </c>
      <c r="F12" s="128"/>
      <c r="G12" s="128">
        <v>1</v>
      </c>
      <c r="H12" s="128">
        <v>1</v>
      </c>
      <c r="I12" s="128">
        <v>1</v>
      </c>
      <c r="J12" s="10"/>
      <c r="K12" s="10"/>
      <c r="L12" s="10"/>
      <c r="M12" s="10"/>
      <c r="N12" s="10"/>
      <c r="O12" s="10">
        <v>6</v>
      </c>
      <c r="P12" s="10">
        <v>6</v>
      </c>
      <c r="Q12" s="10">
        <v>6</v>
      </c>
      <c r="R12" s="10"/>
      <c r="S12" s="10"/>
      <c r="T12" s="10"/>
      <c r="U12" s="10"/>
      <c r="V12" s="15">
        <f>SUM(N12:U12)</f>
        <v>18</v>
      </c>
      <c r="W12" s="17">
        <f t="shared" ref="W12:W14" si="0">V12/18</f>
        <v>1</v>
      </c>
      <c r="X12" s="63"/>
    </row>
    <row r="13" spans="1:24" ht="34.5" customHeight="1" x14ac:dyDescent="0.25">
      <c r="A13" s="210"/>
      <c r="B13" s="211"/>
      <c r="C13" s="195"/>
      <c r="D13" s="196"/>
      <c r="E13" s="197" t="s">
        <v>24</v>
      </c>
      <c r="F13" s="44"/>
      <c r="G13" s="44">
        <v>12</v>
      </c>
      <c r="H13" s="44">
        <v>10</v>
      </c>
      <c r="I13" s="44">
        <v>10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5"/>
      <c r="W13" s="71"/>
      <c r="X13" s="88">
        <f>SUM(F13:W13)</f>
        <v>32</v>
      </c>
    </row>
    <row r="14" spans="1:24" ht="43.5" customHeight="1" x14ac:dyDescent="0.25">
      <c r="A14" s="377" t="s">
        <v>76</v>
      </c>
      <c r="B14" s="378"/>
      <c r="C14" s="389" t="s">
        <v>77</v>
      </c>
      <c r="D14" s="376"/>
      <c r="E14" s="218" t="s">
        <v>37</v>
      </c>
      <c r="F14" s="128">
        <v>1</v>
      </c>
      <c r="G14" s="128">
        <v>1</v>
      </c>
      <c r="H14" s="10"/>
      <c r="I14" s="10"/>
      <c r="J14" s="10"/>
      <c r="K14" s="10"/>
      <c r="L14" s="10"/>
      <c r="M14" s="10"/>
      <c r="N14" s="10">
        <v>4</v>
      </c>
      <c r="O14" s="10">
        <v>5</v>
      </c>
      <c r="P14" s="10"/>
      <c r="Q14" s="10"/>
      <c r="R14" s="10"/>
      <c r="S14" s="10"/>
      <c r="T14" s="10"/>
      <c r="U14" s="10"/>
      <c r="V14" s="15">
        <v>9</v>
      </c>
      <c r="W14" s="17">
        <f t="shared" si="0"/>
        <v>0.5</v>
      </c>
      <c r="X14" s="63"/>
    </row>
    <row r="15" spans="1:24" ht="25.5" x14ac:dyDescent="0.25">
      <c r="A15" s="382"/>
      <c r="B15" s="383"/>
      <c r="C15" s="390"/>
      <c r="D15" s="391"/>
      <c r="E15" s="197" t="s">
        <v>24</v>
      </c>
      <c r="F15" s="44">
        <v>15</v>
      </c>
      <c r="G15" s="44">
        <v>12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5"/>
      <c r="W15" s="71"/>
      <c r="X15" s="88">
        <f>SUM(F15:W15)</f>
        <v>27</v>
      </c>
    </row>
    <row r="16" spans="1:24" ht="34.5" customHeight="1" x14ac:dyDescent="0.25">
      <c r="A16" s="377" t="s">
        <v>142</v>
      </c>
      <c r="B16" s="378"/>
      <c r="C16" s="377" t="s">
        <v>159</v>
      </c>
      <c r="D16" s="378"/>
      <c r="E16" s="191" t="s">
        <v>37</v>
      </c>
      <c r="F16" s="128">
        <v>1</v>
      </c>
      <c r="G16" s="128">
        <v>1</v>
      </c>
      <c r="H16" s="10"/>
      <c r="I16" s="10"/>
      <c r="J16" s="10"/>
      <c r="K16" s="10"/>
      <c r="L16" s="10"/>
      <c r="M16" s="10"/>
      <c r="N16" s="10">
        <v>4</v>
      </c>
      <c r="O16" s="10">
        <v>5</v>
      </c>
      <c r="P16" s="10"/>
      <c r="Q16" s="10"/>
      <c r="R16" s="10"/>
      <c r="S16" s="10"/>
      <c r="T16" s="10"/>
      <c r="U16" s="10"/>
      <c r="V16" s="15">
        <v>9</v>
      </c>
      <c r="W16" s="17">
        <f t="shared" ref="W16:W18" si="1">V16/18</f>
        <v>0.5</v>
      </c>
      <c r="X16" s="63"/>
    </row>
    <row r="17" spans="1:24" ht="26.25" customHeight="1" x14ac:dyDescent="0.25">
      <c r="A17" s="212"/>
      <c r="B17" s="213"/>
      <c r="C17" s="221"/>
      <c r="D17" s="196"/>
      <c r="E17" s="197" t="s">
        <v>24</v>
      </c>
      <c r="F17" s="44">
        <v>15</v>
      </c>
      <c r="G17" s="44">
        <v>12</v>
      </c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5"/>
      <c r="W17" s="71"/>
      <c r="X17" s="88">
        <f>SUM(F17:W17)</f>
        <v>27</v>
      </c>
    </row>
    <row r="18" spans="1:24" ht="39.75" customHeight="1" x14ac:dyDescent="0.25">
      <c r="A18" s="377" t="s">
        <v>246</v>
      </c>
      <c r="B18" s="378"/>
      <c r="C18" s="375" t="s">
        <v>217</v>
      </c>
      <c r="D18" s="376"/>
      <c r="E18" s="200" t="s">
        <v>75</v>
      </c>
      <c r="F18" s="10">
        <v>2</v>
      </c>
      <c r="G18" s="10"/>
      <c r="H18" s="10"/>
      <c r="I18" s="10"/>
      <c r="J18" s="10"/>
      <c r="K18" s="10"/>
      <c r="L18" s="10"/>
      <c r="M18" s="10"/>
      <c r="N18" s="10">
        <v>8</v>
      </c>
      <c r="O18" s="10"/>
      <c r="P18" s="10"/>
      <c r="Q18" s="10"/>
      <c r="R18" s="10"/>
      <c r="S18" s="10"/>
      <c r="T18" s="10"/>
      <c r="U18" s="10"/>
      <c r="V18" s="15">
        <v>8</v>
      </c>
      <c r="W18" s="17">
        <f t="shared" si="1"/>
        <v>0.44444444444444442</v>
      </c>
      <c r="X18" s="63"/>
    </row>
    <row r="19" spans="1:24" ht="28.5" customHeight="1" x14ac:dyDescent="0.25">
      <c r="A19" s="212"/>
      <c r="B19" s="213"/>
      <c r="C19" s="221"/>
      <c r="D19" s="196"/>
      <c r="E19" s="197" t="s">
        <v>24</v>
      </c>
      <c r="F19" s="44">
        <v>30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  <c r="W19" s="71"/>
      <c r="X19" s="88">
        <f>F19+G19+H19</f>
        <v>30</v>
      </c>
    </row>
    <row r="20" spans="1:24" ht="3.75" customHeight="1" x14ac:dyDescent="0.25">
      <c r="A20" s="377"/>
      <c r="B20" s="378"/>
      <c r="C20" s="375"/>
      <c r="D20" s="376"/>
      <c r="E20" s="20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5"/>
      <c r="W20" s="17"/>
      <c r="X20" s="63"/>
    </row>
    <row r="21" spans="1:24" ht="3" customHeight="1" x14ac:dyDescent="0.25">
      <c r="A21" s="214"/>
      <c r="B21" s="215"/>
      <c r="C21" s="221"/>
      <c r="D21" s="196"/>
      <c r="E21" s="197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5"/>
      <c r="W21" s="71"/>
      <c r="X21" s="88"/>
    </row>
    <row r="22" spans="1:24" ht="25.5" customHeight="1" x14ac:dyDescent="0.25">
      <c r="A22" s="377" t="s">
        <v>169</v>
      </c>
      <c r="B22" s="378"/>
      <c r="C22" s="375" t="s">
        <v>216</v>
      </c>
      <c r="D22" s="376"/>
      <c r="E22" s="200" t="s">
        <v>75</v>
      </c>
      <c r="F22" s="10">
        <v>1</v>
      </c>
      <c r="G22" s="10"/>
      <c r="H22" s="10"/>
      <c r="I22" s="10"/>
      <c r="J22" s="10"/>
      <c r="K22" s="10"/>
      <c r="L22" s="10"/>
      <c r="M22" s="10"/>
      <c r="N22" s="10">
        <v>4</v>
      </c>
      <c r="O22" s="10"/>
      <c r="P22" s="10"/>
      <c r="Q22" s="10"/>
      <c r="R22" s="10"/>
      <c r="S22" s="10"/>
      <c r="T22" s="10"/>
      <c r="U22" s="10"/>
      <c r="V22" s="15">
        <v>4</v>
      </c>
      <c r="W22" s="17">
        <f t="shared" ref="W22" si="2">V22/18</f>
        <v>0.22222222222222221</v>
      </c>
      <c r="X22" s="63"/>
    </row>
    <row r="23" spans="1:24" ht="16.5" customHeight="1" x14ac:dyDescent="0.25">
      <c r="A23" s="214"/>
      <c r="B23" s="215"/>
      <c r="C23" s="201"/>
      <c r="D23" s="202"/>
      <c r="E23" s="197"/>
      <c r="F23" s="44">
        <v>15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5"/>
      <c r="W23" s="71"/>
      <c r="X23" s="88">
        <f>F23+G23+H23</f>
        <v>15</v>
      </c>
    </row>
    <row r="24" spans="1:24" ht="28.5" customHeight="1" x14ac:dyDescent="0.25">
      <c r="A24" s="384" t="s">
        <v>78</v>
      </c>
      <c r="B24" s="385"/>
      <c r="C24" s="385"/>
      <c r="D24" s="386"/>
      <c r="E24" s="219" t="s">
        <v>54</v>
      </c>
      <c r="F24" s="91">
        <f>F10+F12+F14+F16+F18+F20+F22</f>
        <v>6</v>
      </c>
      <c r="G24" s="91">
        <f t="shared" ref="G24:M24" si="3">G10+G12+G14+G16+G18+G20+G22</f>
        <v>4</v>
      </c>
      <c r="H24" s="91">
        <f t="shared" si="3"/>
        <v>2</v>
      </c>
      <c r="I24" s="91">
        <f t="shared" si="3"/>
        <v>1</v>
      </c>
      <c r="J24" s="91">
        <f t="shared" si="3"/>
        <v>0</v>
      </c>
      <c r="K24" s="91">
        <f t="shared" si="3"/>
        <v>0</v>
      </c>
      <c r="L24" s="91">
        <f t="shared" si="3"/>
        <v>0</v>
      </c>
      <c r="M24" s="91">
        <f t="shared" si="3"/>
        <v>0</v>
      </c>
      <c r="N24" s="91"/>
      <c r="O24" s="91"/>
      <c r="P24" s="91"/>
      <c r="Q24" s="91"/>
      <c r="R24" s="91"/>
      <c r="S24" s="91"/>
      <c r="T24" s="91"/>
      <c r="U24" s="91"/>
      <c r="V24" s="91">
        <f>V10+V12+V14+V16+V18+V20+V22</f>
        <v>64</v>
      </c>
      <c r="W24" s="243">
        <f>W10+W12+W14+W16+W18+W20+W22</f>
        <v>3.5555555555555554</v>
      </c>
      <c r="X24" s="91"/>
    </row>
    <row r="25" spans="1:24" ht="26.25" customHeight="1" x14ac:dyDescent="0.25">
      <c r="A25" s="392"/>
      <c r="B25" s="393"/>
      <c r="C25" s="393"/>
      <c r="D25" s="394"/>
      <c r="E25" s="220" t="s">
        <v>24</v>
      </c>
      <c r="F25" s="48">
        <f>F11+F13+F15+F17+F19+F21+F23</f>
        <v>90</v>
      </c>
      <c r="G25" s="48">
        <f t="shared" ref="G25:M25" si="4">G11+G13+G15+G17+G19+G21+G23</f>
        <v>48</v>
      </c>
      <c r="H25" s="48">
        <f t="shared" si="4"/>
        <v>20</v>
      </c>
      <c r="I25" s="48">
        <f t="shared" si="4"/>
        <v>10</v>
      </c>
      <c r="J25" s="48">
        <f t="shared" si="4"/>
        <v>0</v>
      </c>
      <c r="K25" s="48">
        <f t="shared" si="4"/>
        <v>0</v>
      </c>
      <c r="L25" s="48">
        <f t="shared" si="4"/>
        <v>0</v>
      </c>
      <c r="M25" s="48">
        <f t="shared" si="4"/>
        <v>0</v>
      </c>
      <c r="N25" s="48"/>
      <c r="O25" s="48"/>
      <c r="P25" s="48"/>
      <c r="Q25" s="48"/>
      <c r="R25" s="48"/>
      <c r="S25" s="48"/>
      <c r="T25" s="48"/>
      <c r="U25" s="48"/>
      <c r="V25" s="48"/>
      <c r="W25" s="92">
        <f>SUM(W10:W24)</f>
        <v>7.1111111111111107</v>
      </c>
      <c r="X25" s="92">
        <f>X11+X13+X15+X17+X19+X21+X23</f>
        <v>168</v>
      </c>
    </row>
    <row r="28" spans="1:24" x14ac:dyDescent="0.25">
      <c r="A28" s="249" t="s">
        <v>127</v>
      </c>
      <c r="B28" s="249"/>
      <c r="C28">
        <f>F24+G24+H24+I24+J24+K24+L24+M24</f>
        <v>13</v>
      </c>
      <c r="D28" s="5"/>
    </row>
    <row r="30" spans="1:24" x14ac:dyDescent="0.25">
      <c r="A30" s="268" t="s">
        <v>128</v>
      </c>
      <c r="B30" s="268"/>
      <c r="C30">
        <f>X25</f>
        <v>168</v>
      </c>
    </row>
  </sheetData>
  <mergeCells count="39">
    <mergeCell ref="C16:D16"/>
    <mergeCell ref="A24:D24"/>
    <mergeCell ref="A25:D25"/>
    <mergeCell ref="A28:B28"/>
    <mergeCell ref="A30:B30"/>
    <mergeCell ref="A18:B18"/>
    <mergeCell ref="C18:D18"/>
    <mergeCell ref="A20:B20"/>
    <mergeCell ref="C20:D20"/>
    <mergeCell ref="A22:B22"/>
    <mergeCell ref="C22:D22"/>
    <mergeCell ref="V4:V9"/>
    <mergeCell ref="R4:R8"/>
    <mergeCell ref="S4:S8"/>
    <mergeCell ref="T4:T8"/>
    <mergeCell ref="U4:U8"/>
    <mergeCell ref="A4:B9"/>
    <mergeCell ref="C4:D9"/>
    <mergeCell ref="E4:E9"/>
    <mergeCell ref="F4:G7"/>
    <mergeCell ref="H4:J7"/>
    <mergeCell ref="F8:M8"/>
    <mergeCell ref="K4:M7"/>
    <mergeCell ref="W4:W9"/>
    <mergeCell ref="X4:X9"/>
    <mergeCell ref="A16:B16"/>
    <mergeCell ref="A10:B10"/>
    <mergeCell ref="C10:D10"/>
    <mergeCell ref="A12:B12"/>
    <mergeCell ref="C12:D12"/>
    <mergeCell ref="A14:B14"/>
    <mergeCell ref="C14:D14"/>
    <mergeCell ref="A15:B15"/>
    <mergeCell ref="C15:D15"/>
    <mergeCell ref="N9:U9"/>
    <mergeCell ref="N4:N8"/>
    <mergeCell ref="O4:O8"/>
    <mergeCell ref="P4:P8"/>
    <mergeCell ref="Q4:Q8"/>
  </mergeCells>
  <pageMargins left="0.7" right="0.7" top="0.75" bottom="0.75" header="0.3" footer="0.3"/>
  <pageSetup paperSize="9" scale="73" fitToWidth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5"/>
  <sheetViews>
    <sheetView topLeftCell="A5" workbookViewId="0">
      <selection sqref="A1:J15"/>
    </sheetView>
  </sheetViews>
  <sheetFormatPr defaultRowHeight="15" x14ac:dyDescent="0.25"/>
  <cols>
    <col min="1" max="1" width="41.7109375" customWidth="1"/>
    <col min="2" max="2" width="15.42578125" customWidth="1"/>
    <col min="3" max="3" width="11" customWidth="1"/>
    <col min="6" max="6" width="12.42578125" customWidth="1"/>
    <col min="7" max="7" width="12.7109375" customWidth="1"/>
    <col min="8" max="8" width="14.85546875" customWidth="1"/>
    <col min="9" max="9" width="15.5703125" customWidth="1"/>
    <col min="10" max="10" width="13.5703125" customWidth="1"/>
  </cols>
  <sheetData>
    <row r="1" spans="1:22" x14ac:dyDescent="0.25">
      <c r="G1" s="249" t="s">
        <v>226</v>
      </c>
      <c r="H1" s="249"/>
      <c r="I1" s="249"/>
      <c r="J1" s="249"/>
    </row>
    <row r="2" spans="1:22" ht="32.25" customHeight="1" x14ac:dyDescent="0.3">
      <c r="A2" s="105" t="s">
        <v>240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</row>
    <row r="4" spans="1:22" ht="15.75" x14ac:dyDescent="0.25">
      <c r="A4" s="80"/>
      <c r="B4" s="80"/>
      <c r="C4" s="80"/>
      <c r="D4" s="80"/>
      <c r="E4" s="80"/>
      <c r="F4" s="80"/>
      <c r="G4" s="80"/>
      <c r="H4" s="80"/>
    </row>
    <row r="5" spans="1:22" ht="44.25" customHeight="1" x14ac:dyDescent="0.25">
      <c r="A5" s="398" t="s">
        <v>133</v>
      </c>
      <c r="B5" s="395" t="s">
        <v>54</v>
      </c>
      <c r="C5" s="397" t="s">
        <v>134</v>
      </c>
      <c r="D5" s="397"/>
      <c r="E5" s="397"/>
      <c r="F5" s="397"/>
      <c r="G5" s="395" t="s">
        <v>136</v>
      </c>
      <c r="H5" s="395" t="s">
        <v>227</v>
      </c>
      <c r="I5" s="395" t="s">
        <v>228</v>
      </c>
      <c r="J5" s="395" t="s">
        <v>152</v>
      </c>
    </row>
    <row r="6" spans="1:22" ht="48.75" customHeight="1" x14ac:dyDescent="0.25">
      <c r="A6" s="399"/>
      <c r="B6" s="396"/>
      <c r="C6" s="244" t="s">
        <v>6</v>
      </c>
      <c r="D6" s="244" t="s">
        <v>7</v>
      </c>
      <c r="E6" s="244" t="s">
        <v>8</v>
      </c>
      <c r="F6" s="244" t="s">
        <v>135</v>
      </c>
      <c r="G6" s="396"/>
      <c r="H6" s="396"/>
      <c r="I6" s="396"/>
      <c r="J6" s="396"/>
    </row>
    <row r="7" spans="1:22" ht="63" customHeight="1" x14ac:dyDescent="0.25">
      <c r="A7" s="115" t="s">
        <v>155</v>
      </c>
      <c r="B7" s="82">
        <f>'худож. направленности'!L70</f>
        <v>114</v>
      </c>
      <c r="C7" s="82">
        <f>'худож. направленности'!F64+'декор.-прикл.'!F47</f>
        <v>663</v>
      </c>
      <c r="D7" s="82">
        <f>'худож. направленности'!G64+'декор.-прикл.'!G47</f>
        <v>377</v>
      </c>
      <c r="E7" s="82">
        <f>'худож. направленности'!H64+'декор.-прикл.'!H47</f>
        <v>209</v>
      </c>
      <c r="F7" s="82">
        <f>'худож. направленности'!I64+'худож. направленности'!J64+'худож. направленности'!K64+'худож. направленности'!L64+'худож. направленности'!M64+'худож. направленности'!N64+'худож. направленности'!O64+'декор.-прикл.'!I47</f>
        <v>231</v>
      </c>
      <c r="G7" s="82">
        <f>'худож. направленности'!H70</f>
        <v>1480</v>
      </c>
      <c r="H7" s="87">
        <f>'худож. направленности'!AA63+'декор.-прикл.'!Y46</f>
        <v>31.111111111111107</v>
      </c>
      <c r="I7" s="1">
        <f>'худож. направленности'!Z63+'декор.-прикл.'!X46</f>
        <v>560</v>
      </c>
      <c r="J7" s="1">
        <f>'худож. направленности'!AC63</f>
        <v>76</v>
      </c>
    </row>
    <row r="8" spans="1:22" ht="60.75" customHeight="1" x14ac:dyDescent="0.25">
      <c r="A8" s="114" t="s">
        <v>157</v>
      </c>
      <c r="B8" s="82">
        <f>'соц-педагогич'!C50</f>
        <v>58</v>
      </c>
      <c r="C8" s="82">
        <f>'соц-педагогич'!F47</f>
        <v>535</v>
      </c>
      <c r="D8" s="82">
        <f>'соц-педагогич'!G47</f>
        <v>305</v>
      </c>
      <c r="E8" s="82">
        <f>'соц-педагогич'!H47</f>
        <v>0</v>
      </c>
      <c r="F8" s="82"/>
      <c r="G8" s="82">
        <f>'соц-педагогич'!C52</f>
        <v>840</v>
      </c>
      <c r="H8" s="87">
        <f>'соц-педагогич'!W46</f>
        <v>12.166666666666666</v>
      </c>
      <c r="I8" s="1">
        <f>'соц-педагогич'!V46</f>
        <v>218</v>
      </c>
      <c r="J8" s="13"/>
    </row>
    <row r="9" spans="1:22" ht="55.5" customHeight="1" x14ac:dyDescent="0.25">
      <c r="A9" s="114" t="s">
        <v>154</v>
      </c>
      <c r="B9" s="82">
        <f>естествен.!C41</f>
        <v>40</v>
      </c>
      <c r="C9" s="82">
        <f>естествен.!F38</f>
        <v>315</v>
      </c>
      <c r="D9" s="82">
        <f>естествен.!G38</f>
        <v>206</v>
      </c>
      <c r="E9" s="82">
        <f>естествен.!H38</f>
        <v>36</v>
      </c>
      <c r="F9" s="82">
        <f>естествен.!I38+естествен.!J38+естествен.!K38</f>
        <v>30</v>
      </c>
      <c r="G9" s="82">
        <f>естествен.!C43</f>
        <v>587</v>
      </c>
      <c r="H9" s="87">
        <f>естествен.!Y37</f>
        <v>9.8888888888888893</v>
      </c>
      <c r="I9" s="1">
        <f>естествен.!X37</f>
        <v>178</v>
      </c>
      <c r="J9" s="13"/>
    </row>
    <row r="10" spans="1:22" ht="69.75" customHeight="1" x14ac:dyDescent="0.25">
      <c r="A10" s="114" t="s">
        <v>156</v>
      </c>
      <c r="B10" s="82">
        <f>физкульт!C34</f>
        <v>33</v>
      </c>
      <c r="C10" s="82">
        <f>физкульт!F31</f>
        <v>333</v>
      </c>
      <c r="D10" s="82">
        <f>физкульт!G31</f>
        <v>93</v>
      </c>
      <c r="E10" s="82">
        <f>физкульт!H31</f>
        <v>12</v>
      </c>
      <c r="F10" s="82">
        <f>физкульт!I31</f>
        <v>12</v>
      </c>
      <c r="G10" s="100">
        <f>физкульт!C36</f>
        <v>450</v>
      </c>
      <c r="H10" s="87">
        <f>физкульт!W30</f>
        <v>7.166666666666667</v>
      </c>
      <c r="I10" s="1">
        <f>физкульт!V30</f>
        <v>129</v>
      </c>
      <c r="J10" s="13"/>
    </row>
    <row r="11" spans="1:22" ht="63" customHeight="1" x14ac:dyDescent="0.25">
      <c r="A11" s="114" t="s">
        <v>153</v>
      </c>
      <c r="B11" s="82">
        <f>технич.!C28</f>
        <v>13</v>
      </c>
      <c r="C11" s="82">
        <f>технич.!F25</f>
        <v>90</v>
      </c>
      <c r="D11" s="82">
        <f>технич.!G25</f>
        <v>48</v>
      </c>
      <c r="E11" s="82">
        <f>технич.!H25</f>
        <v>20</v>
      </c>
      <c r="F11" s="82">
        <f>технич.!I25</f>
        <v>10</v>
      </c>
      <c r="G11" s="82">
        <f>технич.!C30</f>
        <v>168</v>
      </c>
      <c r="H11" s="87">
        <f>технич.!W24</f>
        <v>3.5555555555555554</v>
      </c>
      <c r="I11" s="1">
        <f>технич.!V24</f>
        <v>64</v>
      </c>
      <c r="J11" s="13"/>
    </row>
    <row r="12" spans="1:22" ht="33.75" customHeight="1" x14ac:dyDescent="0.25">
      <c r="A12" s="81"/>
      <c r="B12" s="81"/>
      <c r="C12" s="81"/>
      <c r="D12" s="81"/>
      <c r="E12" s="81"/>
      <c r="F12" s="81"/>
      <c r="G12" s="81"/>
      <c r="H12" s="83"/>
      <c r="I12" s="13"/>
      <c r="J12" s="13"/>
    </row>
    <row r="13" spans="1:22" ht="44.25" customHeight="1" x14ac:dyDescent="0.25">
      <c r="A13" s="84" t="s">
        <v>137</v>
      </c>
      <c r="B13" s="85">
        <f>SUM(B7:B12)</f>
        <v>258</v>
      </c>
      <c r="C13" s="85">
        <f>C7+C8+C9+C10+C11</f>
        <v>1936</v>
      </c>
      <c r="D13" s="85">
        <f>D7+D8+D9+D10+D11</f>
        <v>1029</v>
      </c>
      <c r="E13" s="85">
        <f t="shared" ref="E13" si="0">E7+E8+E9+E10+E11</f>
        <v>277</v>
      </c>
      <c r="F13" s="85">
        <f>F7+F8+F9+F10+F11</f>
        <v>283</v>
      </c>
      <c r="G13" s="85">
        <f t="shared" ref="G13" si="1">G7+G8+G9+G10+G11</f>
        <v>3525</v>
      </c>
      <c r="H13" s="86">
        <f>I13/18</f>
        <v>63.833333333333336</v>
      </c>
      <c r="I13" s="85">
        <f t="shared" ref="I13" si="2">SUM(I7:I12)</f>
        <v>1149</v>
      </c>
      <c r="J13" s="111">
        <f>SUM(J7:J12)</f>
        <v>76</v>
      </c>
      <c r="K13" s="110"/>
    </row>
    <row r="15" spans="1:22" x14ac:dyDescent="0.25">
      <c r="H15" s="163"/>
    </row>
  </sheetData>
  <mergeCells count="8">
    <mergeCell ref="G1:J1"/>
    <mergeCell ref="J5:J6"/>
    <mergeCell ref="I5:I6"/>
    <mergeCell ref="C5:F5"/>
    <mergeCell ref="A5:A6"/>
    <mergeCell ref="B5:B6"/>
    <mergeCell ref="G5:G6"/>
    <mergeCell ref="H5:H6"/>
  </mergeCells>
  <pageMargins left="0.7" right="0.7" top="0.75" bottom="0.75" header="0.3" footer="0.3"/>
  <pageSetup paperSize="9" scale="84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95" zoomScaleNormal="95" workbookViewId="0">
      <selection activeCell="L13" sqref="L13"/>
    </sheetView>
  </sheetViews>
  <sheetFormatPr defaultRowHeight="15" x14ac:dyDescent="0.25"/>
  <cols>
    <col min="1" max="1" width="27.7109375" customWidth="1"/>
    <col min="2" max="2" width="11.7109375" customWidth="1"/>
    <col min="3" max="3" width="13.140625" customWidth="1"/>
    <col min="6" max="6" width="13.85546875" customWidth="1"/>
    <col min="7" max="7" width="13.5703125" customWidth="1"/>
    <col min="9" max="9" width="11.7109375" bestFit="1" customWidth="1"/>
    <col min="10" max="10" width="17.7109375" customWidth="1"/>
  </cols>
  <sheetData>
    <row r="1" spans="1:12" x14ac:dyDescent="0.25">
      <c r="A1" s="164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x14ac:dyDescent="0.25">
      <c r="A2" s="164" t="s">
        <v>193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x14ac:dyDescent="0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4.75" customHeight="1" x14ac:dyDescent="0.25">
      <c r="A4" s="402" t="s">
        <v>133</v>
      </c>
      <c r="B4" s="404" t="s">
        <v>194</v>
      </c>
      <c r="C4" s="406" t="s">
        <v>195</v>
      </c>
      <c r="D4" s="408" t="s">
        <v>206</v>
      </c>
      <c r="E4" s="410"/>
      <c r="F4" s="414" t="s">
        <v>196</v>
      </c>
      <c r="G4" s="406" t="s">
        <v>197</v>
      </c>
      <c r="H4" s="408" t="s">
        <v>204</v>
      </c>
      <c r="I4" s="400" t="s">
        <v>205</v>
      </c>
      <c r="J4" s="412" t="s">
        <v>225</v>
      </c>
      <c r="K4" s="400" t="s">
        <v>205</v>
      </c>
      <c r="L4" s="165"/>
    </row>
    <row r="5" spans="1:12" ht="25.5" customHeight="1" x14ac:dyDescent="0.25">
      <c r="A5" s="403"/>
      <c r="B5" s="405"/>
      <c r="C5" s="407"/>
      <c r="D5" s="409"/>
      <c r="E5" s="411"/>
      <c r="F5" s="415"/>
      <c r="G5" s="407"/>
      <c r="H5" s="409"/>
      <c r="I5" s="401"/>
      <c r="J5" s="413"/>
      <c r="K5" s="401"/>
      <c r="L5" s="165"/>
    </row>
    <row r="6" spans="1:12" ht="51" x14ac:dyDescent="0.25">
      <c r="A6" s="166" t="s">
        <v>155</v>
      </c>
      <c r="B6" s="167">
        <v>107</v>
      </c>
      <c r="C6" s="165">
        <f>'худож. направленности'!L70</f>
        <v>114</v>
      </c>
      <c r="D6" s="168">
        <f>C6-B6</f>
        <v>7</v>
      </c>
      <c r="E6" s="173"/>
      <c r="F6" s="169">
        <v>1511</v>
      </c>
      <c r="G6" s="165">
        <f>итого!G7</f>
        <v>1480</v>
      </c>
      <c r="H6" s="168">
        <f>G6-F6</f>
        <v>-31</v>
      </c>
      <c r="I6" s="170">
        <f t="shared" ref="I6:I11" si="0">H6/G6</f>
        <v>-2.0945945945945947E-2</v>
      </c>
      <c r="J6" s="165">
        <f>'худож. направленности'!AB24+'худож. направленности'!AB26+'худож. направленности'!AB28+'худож. направленности'!AB32+'худож. направленности'!H34+'худож. направленности'!H38+'худож. направленности'!AB44+'худож. направленности'!AB46+'худож. направленности'!AB54+'декор.-прикл.'!H31+30+'декор.-прикл.'!F27+'декор.-прикл.'!F45</f>
        <v>485</v>
      </c>
      <c r="K6" s="165"/>
      <c r="L6" s="165"/>
    </row>
    <row r="7" spans="1:12" ht="51.75" x14ac:dyDescent="0.25">
      <c r="A7" s="171" t="s">
        <v>157</v>
      </c>
      <c r="B7" s="167">
        <v>60</v>
      </c>
      <c r="C7" s="165">
        <f>'соц-педагогич'!C50</f>
        <v>58</v>
      </c>
      <c r="D7" s="168">
        <f t="shared" ref="D7:D10" si="1">C7-B7</f>
        <v>-2</v>
      </c>
      <c r="E7" s="173"/>
      <c r="F7" s="169">
        <v>881</v>
      </c>
      <c r="G7" s="165">
        <f>итого!G8</f>
        <v>840</v>
      </c>
      <c r="H7" s="168">
        <f t="shared" ref="H7:H10" si="2">G7-F7</f>
        <v>-41</v>
      </c>
      <c r="I7" s="170">
        <f t="shared" si="0"/>
        <v>-4.880952380952381E-2</v>
      </c>
      <c r="J7" s="165">
        <f>'соц-педагогич'!X33</f>
        <v>30</v>
      </c>
      <c r="K7" s="165"/>
      <c r="L7" s="165"/>
    </row>
    <row r="8" spans="1:12" ht="51.75" x14ac:dyDescent="0.25">
      <c r="A8" s="171" t="s">
        <v>154</v>
      </c>
      <c r="B8" s="167">
        <v>42</v>
      </c>
      <c r="C8" s="165">
        <f>естествен.!C41</f>
        <v>40</v>
      </c>
      <c r="D8" s="168">
        <f t="shared" si="1"/>
        <v>-2</v>
      </c>
      <c r="E8" s="173"/>
      <c r="F8" s="169">
        <v>628</v>
      </c>
      <c r="G8" s="165">
        <f>итого!G9</f>
        <v>587</v>
      </c>
      <c r="H8" s="168">
        <f t="shared" si="2"/>
        <v>-41</v>
      </c>
      <c r="I8" s="170">
        <f t="shared" si="0"/>
        <v>-6.9846678023850084E-2</v>
      </c>
      <c r="J8" s="165">
        <f>естествен.!F30+естествен.!F34</f>
        <v>90</v>
      </c>
      <c r="K8" s="165"/>
      <c r="L8" s="165"/>
    </row>
    <row r="9" spans="1:12" ht="51.75" x14ac:dyDescent="0.25">
      <c r="A9" s="171" t="s">
        <v>156</v>
      </c>
      <c r="B9" s="167">
        <v>31</v>
      </c>
      <c r="C9" s="165">
        <f>физкульт!C34</f>
        <v>33</v>
      </c>
      <c r="D9" s="168">
        <f t="shared" si="1"/>
        <v>2</v>
      </c>
      <c r="E9" s="173"/>
      <c r="F9" s="169">
        <v>441</v>
      </c>
      <c r="G9" s="165">
        <f>итого!G10</f>
        <v>450</v>
      </c>
      <c r="H9" s="168">
        <f t="shared" si="2"/>
        <v>9</v>
      </c>
      <c r="I9" s="170">
        <f t="shared" si="0"/>
        <v>0.02</v>
      </c>
      <c r="J9" s="240">
        <f>физкульт!G13+физкульт!X15+физкульт!X17+физкульт!X19+физкульт!X23+физкульт!X25</f>
        <v>333</v>
      </c>
      <c r="K9" s="165"/>
      <c r="L9" s="165"/>
    </row>
    <row r="10" spans="1:12" ht="39" x14ac:dyDescent="0.25">
      <c r="A10" s="171" t="s">
        <v>153</v>
      </c>
      <c r="B10" s="167">
        <v>10</v>
      </c>
      <c r="C10" s="165">
        <f>итого!B11</f>
        <v>13</v>
      </c>
      <c r="D10" s="168">
        <f t="shared" si="1"/>
        <v>3</v>
      </c>
      <c r="E10" s="173"/>
      <c r="F10" s="169">
        <v>139</v>
      </c>
      <c r="G10" s="165">
        <f>итого!G11</f>
        <v>168</v>
      </c>
      <c r="H10" s="168">
        <f t="shared" si="2"/>
        <v>29</v>
      </c>
      <c r="I10" s="170">
        <f t="shared" si="0"/>
        <v>0.17261904761904762</v>
      </c>
      <c r="J10" s="240">
        <f>технич.!X13+технич.!X17+технич.!X19+технич.!X21</f>
        <v>89</v>
      </c>
      <c r="K10" s="165"/>
      <c r="L10" s="165"/>
    </row>
    <row r="11" spans="1:12" ht="46.5" customHeight="1" x14ac:dyDescent="0.25">
      <c r="A11" s="165"/>
      <c r="B11" s="165">
        <f>SUM(B6:B10)</f>
        <v>250</v>
      </c>
      <c r="C11" s="165">
        <f t="shared" ref="C11:H11" si="3">SUM(C6:C10)</f>
        <v>258</v>
      </c>
      <c r="D11" s="165">
        <f t="shared" si="3"/>
        <v>8</v>
      </c>
      <c r="E11" s="165">
        <f t="shared" si="3"/>
        <v>0</v>
      </c>
      <c r="F11" s="165">
        <f t="shared" si="3"/>
        <v>3600</v>
      </c>
      <c r="G11" s="165">
        <f t="shared" si="3"/>
        <v>3525</v>
      </c>
      <c r="H11" s="165">
        <f t="shared" si="3"/>
        <v>-75</v>
      </c>
      <c r="I11" s="172">
        <f t="shared" si="0"/>
        <v>-2.1276595744680851E-2</v>
      </c>
      <c r="J11" s="165">
        <f>SUM(J6:J10)</f>
        <v>1027</v>
      </c>
      <c r="K11" s="240">
        <f>J11/3600</f>
        <v>0.2852777777777778</v>
      </c>
      <c r="L11" s="165"/>
    </row>
  </sheetData>
  <mergeCells count="11">
    <mergeCell ref="K4:K5"/>
    <mergeCell ref="A4:A5"/>
    <mergeCell ref="B4:B5"/>
    <mergeCell ref="C4:C5"/>
    <mergeCell ref="D4:D5"/>
    <mergeCell ref="E4:E5"/>
    <mergeCell ref="G4:G5"/>
    <mergeCell ref="H4:H5"/>
    <mergeCell ref="I4:I5"/>
    <mergeCell ref="J4:J5"/>
    <mergeCell ref="F4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худож. направленности</vt:lpstr>
      <vt:lpstr>декор.-прикл.</vt:lpstr>
      <vt:lpstr>соц-педагогич</vt:lpstr>
      <vt:lpstr>естествен.</vt:lpstr>
      <vt:lpstr>физкульт</vt:lpstr>
      <vt:lpstr>технич.</vt:lpstr>
      <vt:lpstr>итого</vt:lpstr>
      <vt:lpstr>мониторинг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2018-12-18T10:47:25Z</dcterms:modified>
</cp:coreProperties>
</file>